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28czerny\Documents\"/>
    </mc:Choice>
  </mc:AlternateContent>
  <bookViews>
    <workbookView xWindow="28680" yWindow="-120" windowWidth="29040" windowHeight="15720" activeTab="1"/>
  </bookViews>
  <sheets>
    <sheet name="Rekapitulace stavby" sheetId="1" r:id="rId1"/>
    <sheet name="2400921 - SO 01 Revitaliz..." sheetId="2" r:id="rId2"/>
    <sheet name="2400922 - SO 02 Zpevněné ..." sheetId="3" r:id="rId3"/>
    <sheet name="2400923 - SO 03 Přeložka ..." sheetId="4" r:id="rId4"/>
    <sheet name="2400924 - SO 04 Přeložka ..." sheetId="5" r:id="rId5"/>
    <sheet name="2400925 - SO 05 Vnější ve..." sheetId="6" r:id="rId6"/>
    <sheet name="2400926 - SO 06 Vnější ve..." sheetId="7" r:id="rId7"/>
    <sheet name="2400927 - SO 07 Jednotná ..." sheetId="8" r:id="rId8"/>
    <sheet name="2400928 - SO 08 Vnější vo..." sheetId="9" r:id="rId9"/>
    <sheet name="2400929 - SO 09 Odstraněn..." sheetId="10" r:id="rId10"/>
    <sheet name="Vnitřní vodovod -73,7%" sheetId="13" r:id="rId11"/>
    <sheet name="Elektroinstalace - Neuznatelné" sheetId="14" r:id="rId12"/>
    <sheet name="24009210 - Vedlejší a ost..." sheetId="11" r:id="rId13"/>
    <sheet name="Pokyny pro vyplnění" sheetId="12" r:id="rId14"/>
  </sheets>
  <externalReferences>
    <externalReference r:id="rId15"/>
    <externalReference r:id="rId16"/>
    <externalReference r:id="rId17"/>
  </externalReferences>
  <definedNames>
    <definedName name="_xlnm._FilterDatabase" localSheetId="1" hidden="1">'2400921 - SO 01 Revitaliz...'!$C$108:$K$834</definedName>
    <definedName name="_xlnm._FilterDatabase" localSheetId="12" hidden="1">'24009210 - Vedlejší a ost...'!$C$83:$K$103</definedName>
    <definedName name="_xlnm._FilterDatabase" localSheetId="2" hidden="1">'2400922 - SO 02 Zpevněné ...'!$C$82:$K$115</definedName>
    <definedName name="_xlnm._FilterDatabase" localSheetId="3" hidden="1">'2400923 - SO 03 Přeložka ...'!$C$80:$K$87</definedName>
    <definedName name="_xlnm._FilterDatabase" localSheetId="4" hidden="1">'2400924 - SO 04 Přeložka ...'!$C$79:$K$85</definedName>
    <definedName name="_xlnm._FilterDatabase" localSheetId="5" hidden="1">'2400925 - SO 05 Vnější ve...'!$C$80:$K$84</definedName>
    <definedName name="_xlnm._FilterDatabase" localSheetId="6" hidden="1">'2400926 - SO 06 Vnější ve...'!$C$80:$K$84</definedName>
    <definedName name="_xlnm._FilterDatabase" localSheetId="7" hidden="1">'2400927 - SO 07 Jednotná ...'!$C$80:$K$84</definedName>
    <definedName name="_xlnm._FilterDatabase" localSheetId="8" hidden="1">'2400928 - SO 08 Vnější vo...'!$C$80:$K$84</definedName>
    <definedName name="_xlnm._FilterDatabase" localSheetId="9" hidden="1">'2400929 - SO 09 Odstraněn...'!$C$82:$K$116</definedName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 localSheetId="11">[3]Stavba!$J$29</definedName>
    <definedName name="Mena">[1]Stavba!$J$29</definedName>
    <definedName name="NazevRozpoctu">'[2]Krycí list'!$D$2</definedName>
    <definedName name="nazevstavby">'[2]Krycí list'!$C$7</definedName>
    <definedName name="_xlnm.Print_Titles" localSheetId="1">'2400921 - SO 01 Revitaliz...'!$108:$108</definedName>
    <definedName name="_xlnm.Print_Titles" localSheetId="12">'24009210 - Vedlejší a ost...'!$83:$83</definedName>
    <definedName name="_xlnm.Print_Titles" localSheetId="2">'2400922 - SO 02 Zpevněné ...'!$82:$82</definedName>
    <definedName name="_xlnm.Print_Titles" localSheetId="3">'2400923 - SO 03 Přeložka ...'!$80:$80</definedName>
    <definedName name="_xlnm.Print_Titles" localSheetId="4">'2400924 - SO 04 Přeložka ...'!$79:$79</definedName>
    <definedName name="_xlnm.Print_Titles" localSheetId="5">'2400925 - SO 05 Vnější ve...'!$80:$80</definedName>
    <definedName name="_xlnm.Print_Titles" localSheetId="6">'2400926 - SO 06 Vnější ve...'!$80:$80</definedName>
    <definedName name="_xlnm.Print_Titles" localSheetId="7">'2400927 - SO 07 Jednotná ...'!$80:$80</definedName>
    <definedName name="_xlnm.Print_Titles" localSheetId="8">'2400928 - SO 08 Vnější vo...'!$80:$80</definedName>
    <definedName name="_xlnm.Print_Titles" localSheetId="9">'2400929 - SO 09 Odstraněn...'!$82:$82</definedName>
    <definedName name="_xlnm.Print_Titles" localSheetId="11">'Elektroinstalace - Neuznatelné'!$1:$7</definedName>
    <definedName name="_xlnm.Print_Titles" localSheetId="0">'Rekapitulace stavby'!$52:$52</definedName>
    <definedName name="_xlnm.Print_Titles" localSheetId="10">'Vnitřní vodovod -73,7%'!$1:$7</definedName>
    <definedName name="_xlnm.Print_Area" localSheetId="1">'2400921 - SO 01 Revitaliz...'!$C$4:$J$39,'2400921 - SO 01 Revitaliz...'!$C$45:$J$90,'2400921 - SO 01 Revitaliz...'!$C$96:$K$834</definedName>
    <definedName name="_xlnm.Print_Area" localSheetId="12">'24009210 - Vedlejší a ost...'!$C$4:$J$39,'24009210 - Vedlejší a ost...'!$C$45:$J$65,'24009210 - Vedlejší a ost...'!$C$71:$K$103</definedName>
    <definedName name="_xlnm.Print_Area" localSheetId="2">'2400922 - SO 02 Zpevněné ...'!$C$4:$J$39,'2400922 - SO 02 Zpevněné ...'!$C$45:$J$64,'2400922 - SO 02 Zpevněné ...'!$C$70:$K$115</definedName>
    <definedName name="_xlnm.Print_Area" localSheetId="3">'2400923 - SO 03 Přeložka ...'!$C$4:$J$39,'2400923 - SO 03 Přeložka ...'!$C$45:$J$62,'2400923 - SO 03 Přeložka ...'!$C$68:$K$87</definedName>
    <definedName name="_xlnm.Print_Area" localSheetId="4">'2400924 - SO 04 Přeložka ...'!$C$4:$J$39,'2400924 - SO 04 Přeložka ...'!$C$45:$J$61,'2400924 - SO 04 Přeložka ...'!$C$67:$K$85</definedName>
    <definedName name="_xlnm.Print_Area" localSheetId="5">'2400925 - SO 05 Vnější ve...'!$B$3:$K$148</definedName>
    <definedName name="_xlnm.Print_Area" localSheetId="6">'2400926 - SO 06 Vnější ve...'!$B$3:$K$171</definedName>
    <definedName name="_xlnm.Print_Area" localSheetId="7">'2400927 - SO 07 Jednotná ...'!$B$3:$K$168</definedName>
    <definedName name="_xlnm.Print_Area" localSheetId="8">'2400928 - SO 08 Vnější vo...'!$B$3:$K$192</definedName>
    <definedName name="_xlnm.Print_Area" localSheetId="9">'2400929 - SO 09 Odstraněn...'!$C$4:$J$39,'2400929 - SO 09 Odstraněn...'!$C$45:$J$64,'2400929 - SO 09 Odstraněn...'!$C$70:$K$116</definedName>
    <definedName name="_xlnm.Print_Area" localSheetId="11">'Elektroinstalace - Neuznatelné'!$A$1:$Y$193</definedName>
    <definedName name="_xlnm.Print_Area" localSheetId="1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stavby'!$C$42:$AQ$65</definedName>
    <definedName name="_xlnm.Print_Area" localSheetId="10">'Vnitřní vodovod -73,7%'!$A$1:$Y$34</definedName>
    <definedName name="PocetMJ" localSheetId="11">#REF!</definedName>
    <definedName name="PocetMJ">#REF!</definedName>
    <definedName name="SazbaDPH1">'[2]Krycí list'!$C$30</definedName>
    <definedName name="SazbaDPH2">'[2]Krycí list'!$C$32</definedName>
    <definedName name="SloupecCC" localSheetId="11">#REF!</definedName>
    <definedName name="SloupecCC">#REF!</definedName>
    <definedName name="SloupecCisloPol" localSheetId="11">#REF!</definedName>
    <definedName name="SloupecCisloPol">#REF!</definedName>
    <definedName name="SloupecJC" localSheetId="11">#REF!</definedName>
    <definedName name="SloupecJC">#REF!</definedName>
    <definedName name="SloupecMJ" localSheetId="11">#REF!</definedName>
    <definedName name="SloupecMJ">#REF!</definedName>
    <definedName name="SloupecMnozstvi" localSheetId="11">#REF!</definedName>
    <definedName name="SloupecMnozstvi">#REF!</definedName>
    <definedName name="SloupecNazPol" localSheetId="11">#REF!</definedName>
    <definedName name="SloupecNazPol">#REF!</definedName>
    <definedName name="SloupecPC" localSheetId="11">#REF!</definedName>
    <definedName name="SloupecPC">#REF!</definedName>
    <definedName name="ZakladDPHSni">[1]Stavba!$G$23</definedName>
    <definedName name="ZakladDPHZakl">[1]Stavba!$G$25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675" i="2" l="1"/>
  <c r="BI675" i="2"/>
  <c r="BH675" i="2"/>
  <c r="BG675" i="2"/>
  <c r="BE675" i="2"/>
  <c r="T675" i="2"/>
  <c r="R675" i="2"/>
  <c r="P675" i="2"/>
  <c r="J675" i="2"/>
  <c r="BF675" i="2" s="1"/>
  <c r="BK671" i="2"/>
  <c r="BI671" i="2"/>
  <c r="BH671" i="2"/>
  <c r="BG671" i="2"/>
  <c r="BE671" i="2"/>
  <c r="T671" i="2"/>
  <c r="R671" i="2"/>
  <c r="P671" i="2"/>
  <c r="J671" i="2"/>
  <c r="BF671" i="2" s="1"/>
  <c r="BK667" i="2"/>
  <c r="BI667" i="2"/>
  <c r="BH667" i="2"/>
  <c r="BG667" i="2"/>
  <c r="BE667" i="2"/>
  <c r="T667" i="2"/>
  <c r="R667" i="2"/>
  <c r="P667" i="2"/>
  <c r="J667" i="2"/>
  <c r="BF667" i="2" s="1"/>
  <c r="J679" i="2"/>
  <c r="BF679" i="2" s="1"/>
  <c r="P679" i="2"/>
  <c r="R679" i="2"/>
  <c r="T679" i="2"/>
  <c r="BE679" i="2"/>
  <c r="BG679" i="2"/>
  <c r="BH679" i="2"/>
  <c r="BI679" i="2"/>
  <c r="BK679" i="2"/>
  <c r="BK636" i="2"/>
  <c r="BI636" i="2"/>
  <c r="BH636" i="2"/>
  <c r="BG636" i="2"/>
  <c r="BE636" i="2"/>
  <c r="T636" i="2"/>
  <c r="R636" i="2"/>
  <c r="P636" i="2"/>
  <c r="J636" i="2"/>
  <c r="BF636" i="2" s="1"/>
  <c r="BK628" i="2"/>
  <c r="BI628" i="2"/>
  <c r="BH628" i="2"/>
  <c r="BG628" i="2"/>
  <c r="BE628" i="2"/>
  <c r="T628" i="2"/>
  <c r="R628" i="2"/>
  <c r="P628" i="2"/>
  <c r="J628" i="2"/>
  <c r="BF628" i="2" s="1"/>
  <c r="K190" i="14" l="1"/>
  <c r="K188" i="14"/>
  <c r="K186" i="14"/>
  <c r="K184" i="14"/>
  <c r="AA184" i="14" s="1"/>
  <c r="K182" i="14"/>
  <c r="K180" i="14"/>
  <c r="K178" i="14"/>
  <c r="K176" i="14"/>
  <c r="AA176" i="14" s="1"/>
  <c r="K174" i="14"/>
  <c r="K172" i="14"/>
  <c r="K169" i="14"/>
  <c r="AA169" i="14" s="1"/>
  <c r="K167" i="14"/>
  <c r="K165" i="14"/>
  <c r="K163" i="14"/>
  <c r="K160" i="14"/>
  <c r="AA160" i="14" s="1"/>
  <c r="K158" i="14"/>
  <c r="K156" i="14"/>
  <c r="K154" i="14"/>
  <c r="K152" i="14"/>
  <c r="AA152" i="14" s="1"/>
  <c r="K150" i="14"/>
  <c r="K148" i="14"/>
  <c r="K146" i="14"/>
  <c r="K144" i="14"/>
  <c r="AA144" i="14" s="1"/>
  <c r="K142" i="14"/>
  <c r="K140" i="14"/>
  <c r="K138" i="14"/>
  <c r="K136" i="14"/>
  <c r="AA136" i="14" s="1"/>
  <c r="K134" i="14"/>
  <c r="K132" i="14"/>
  <c r="K130" i="14"/>
  <c r="K128" i="14"/>
  <c r="AA128" i="14" s="1"/>
  <c r="K126" i="14"/>
  <c r="K124" i="14"/>
  <c r="K122" i="14"/>
  <c r="K120" i="14"/>
  <c r="K117" i="14"/>
  <c r="K114" i="14"/>
  <c r="K111" i="14"/>
  <c r="AA111" i="14" s="1"/>
  <c r="K109" i="14"/>
  <c r="K107" i="14"/>
  <c r="K105" i="14"/>
  <c r="K103" i="14"/>
  <c r="K99" i="14"/>
  <c r="K96" i="14"/>
  <c r="K94" i="14"/>
  <c r="AA94" i="14" s="1"/>
  <c r="K93" i="14"/>
  <c r="K92" i="14"/>
  <c r="K90" i="14"/>
  <c r="K89" i="14"/>
  <c r="AA89" i="14" s="1"/>
  <c r="K88" i="14"/>
  <c r="K87" i="14"/>
  <c r="K85" i="14"/>
  <c r="K83" i="14"/>
  <c r="K80" i="14"/>
  <c r="K78" i="14"/>
  <c r="K77" i="14" s="1"/>
  <c r="K75" i="14"/>
  <c r="AA75" i="14" s="1"/>
  <c r="K73" i="14"/>
  <c r="K71" i="14"/>
  <c r="AA71" i="14" s="1"/>
  <c r="K69" i="14"/>
  <c r="K67" i="14"/>
  <c r="K65" i="14"/>
  <c r="K63" i="14"/>
  <c r="K61" i="14"/>
  <c r="AA61" i="14" s="1"/>
  <c r="K59" i="14"/>
  <c r="K57" i="14"/>
  <c r="AA57" i="14" s="1"/>
  <c r="K54" i="14"/>
  <c r="AA54" i="14" s="1"/>
  <c r="K52" i="14"/>
  <c r="K49" i="14"/>
  <c r="K47" i="14"/>
  <c r="K45" i="14"/>
  <c r="AA45" i="14" s="1"/>
  <c r="K43" i="14"/>
  <c r="K41" i="14"/>
  <c r="K39" i="14"/>
  <c r="K37" i="14"/>
  <c r="AA37" i="14" s="1"/>
  <c r="K35" i="14"/>
  <c r="K32" i="14"/>
  <c r="AA32" i="14" s="1"/>
  <c r="K30" i="14"/>
  <c r="K28" i="14"/>
  <c r="AA28" i="14" s="1"/>
  <c r="K26" i="14"/>
  <c r="K24" i="14"/>
  <c r="K22" i="14"/>
  <c r="K20" i="14"/>
  <c r="AA20" i="14" s="1"/>
  <c r="K18" i="14"/>
  <c r="K16" i="14"/>
  <c r="K14" i="14"/>
  <c r="K12" i="14"/>
  <c r="K9" i="14"/>
  <c r="AA9" i="14" s="1"/>
  <c r="I190" i="14"/>
  <c r="Z190" i="14" s="1"/>
  <c r="I188" i="14"/>
  <c r="Z188" i="14" s="1"/>
  <c r="I186" i="14"/>
  <c r="I184" i="14"/>
  <c r="I182" i="14"/>
  <c r="Z182" i="14" s="1"/>
  <c r="I180" i="14"/>
  <c r="Z180" i="14" s="1"/>
  <c r="I178" i="14"/>
  <c r="I176" i="14"/>
  <c r="Z176" i="14" s="1"/>
  <c r="I174" i="14"/>
  <c r="I172" i="14"/>
  <c r="Z172" i="14" s="1"/>
  <c r="I169" i="14"/>
  <c r="I167" i="14"/>
  <c r="Z167" i="14" s="1"/>
  <c r="I165" i="14"/>
  <c r="Z165" i="14" s="1"/>
  <c r="I163" i="14"/>
  <c r="I160" i="14"/>
  <c r="I158" i="14"/>
  <c r="I156" i="14"/>
  <c r="I154" i="14"/>
  <c r="I152" i="14"/>
  <c r="I150" i="14"/>
  <c r="I148" i="14"/>
  <c r="Z148" i="14" s="1"/>
  <c r="I146" i="14"/>
  <c r="I144" i="14"/>
  <c r="I142" i="14"/>
  <c r="Z142" i="14" s="1"/>
  <c r="I140" i="14"/>
  <c r="Z140" i="14" s="1"/>
  <c r="I138" i="14"/>
  <c r="Z138" i="14" s="1"/>
  <c r="I136" i="14"/>
  <c r="I134" i="14"/>
  <c r="I132" i="14"/>
  <c r="I130" i="14"/>
  <c r="I128" i="14"/>
  <c r="I126" i="14"/>
  <c r="I124" i="14"/>
  <c r="Z124" i="14" s="1"/>
  <c r="I122" i="14"/>
  <c r="I120" i="14"/>
  <c r="I117" i="14"/>
  <c r="Z117" i="14" s="1"/>
  <c r="I114" i="14"/>
  <c r="Z114" i="14" s="1"/>
  <c r="I111" i="14"/>
  <c r="Z111" i="14" s="1"/>
  <c r="I109" i="14"/>
  <c r="I107" i="14"/>
  <c r="I105" i="14"/>
  <c r="I103" i="14"/>
  <c r="I99" i="14"/>
  <c r="I96" i="14"/>
  <c r="Z96" i="14" s="1"/>
  <c r="I94" i="14"/>
  <c r="I93" i="14"/>
  <c r="I92" i="14"/>
  <c r="I90" i="14"/>
  <c r="Z90" i="14" s="1"/>
  <c r="I89" i="14"/>
  <c r="Z89" i="14" s="1"/>
  <c r="I88" i="14"/>
  <c r="I87" i="14"/>
  <c r="Z87" i="14" s="1"/>
  <c r="I85" i="14"/>
  <c r="I83" i="14"/>
  <c r="I80" i="14"/>
  <c r="I78" i="14"/>
  <c r="I75" i="14"/>
  <c r="I73" i="14"/>
  <c r="Z73" i="14" s="1"/>
  <c r="I71" i="14"/>
  <c r="I69" i="14"/>
  <c r="I67" i="14"/>
  <c r="I65" i="14"/>
  <c r="Z65" i="14" s="1"/>
  <c r="I63" i="14"/>
  <c r="Z63" i="14" s="1"/>
  <c r="I61" i="14"/>
  <c r="I59" i="14"/>
  <c r="I57" i="14"/>
  <c r="I54" i="14"/>
  <c r="I52" i="14"/>
  <c r="I49" i="14"/>
  <c r="Z49" i="14" s="1"/>
  <c r="I47" i="14"/>
  <c r="I45" i="14"/>
  <c r="I43" i="14"/>
  <c r="I41" i="14"/>
  <c r="Z41" i="14" s="1"/>
  <c r="I39" i="14"/>
  <c r="Z39" i="14" s="1"/>
  <c r="I37" i="14"/>
  <c r="Z37" i="14" s="1"/>
  <c r="I35" i="14"/>
  <c r="I32" i="14"/>
  <c r="Z32" i="14" s="1"/>
  <c r="I30" i="14"/>
  <c r="I28" i="14"/>
  <c r="I26" i="14"/>
  <c r="I24" i="14"/>
  <c r="I22" i="14"/>
  <c r="I20" i="14"/>
  <c r="I18" i="14"/>
  <c r="I16" i="14"/>
  <c r="Z16" i="14" s="1"/>
  <c r="I14" i="14"/>
  <c r="I12" i="14"/>
  <c r="Z12" i="14" s="1"/>
  <c r="I9" i="14"/>
  <c r="G190" i="14"/>
  <c r="G188" i="14"/>
  <c r="G186" i="14"/>
  <c r="G184" i="14"/>
  <c r="AF184" i="14" s="1"/>
  <c r="G182" i="14"/>
  <c r="G180" i="14"/>
  <c r="G178" i="14"/>
  <c r="G176" i="14"/>
  <c r="AF176" i="14" s="1"/>
  <c r="G174" i="14"/>
  <c r="AF174" i="14" s="1"/>
  <c r="G172" i="14"/>
  <c r="G169" i="14"/>
  <c r="AF169" i="14" s="1"/>
  <c r="G167" i="14"/>
  <c r="AF167" i="14" s="1"/>
  <c r="G165" i="14"/>
  <c r="G163" i="14"/>
  <c r="G160" i="14"/>
  <c r="AF160" i="14" s="1"/>
  <c r="G158" i="14"/>
  <c r="G156" i="14"/>
  <c r="G154" i="14"/>
  <c r="G152" i="14"/>
  <c r="AF152" i="14" s="1"/>
  <c r="G150" i="14"/>
  <c r="G148" i="14"/>
  <c r="AF148" i="14" s="1"/>
  <c r="G146" i="14"/>
  <c r="G144" i="14"/>
  <c r="AF144" i="14" s="1"/>
  <c r="G142" i="14"/>
  <c r="G140" i="14"/>
  <c r="G138" i="14"/>
  <c r="AF138" i="14" s="1"/>
  <c r="G136" i="14"/>
  <c r="AF136" i="14" s="1"/>
  <c r="G134" i="14"/>
  <c r="AF134" i="14" s="1"/>
  <c r="G132" i="14"/>
  <c r="G130" i="14"/>
  <c r="G128" i="14"/>
  <c r="AF128" i="14" s="1"/>
  <c r="G126" i="14"/>
  <c r="G124" i="14"/>
  <c r="AF124" i="14" s="1"/>
  <c r="G122" i="14"/>
  <c r="G120" i="14"/>
  <c r="AF120" i="14" s="1"/>
  <c r="G117" i="14"/>
  <c r="G114" i="14"/>
  <c r="G111" i="14"/>
  <c r="AF111" i="14" s="1"/>
  <c r="G109" i="14"/>
  <c r="G107" i="14"/>
  <c r="AF107" i="14" s="1"/>
  <c r="G105" i="14"/>
  <c r="G103" i="14"/>
  <c r="G99" i="14"/>
  <c r="G96" i="14"/>
  <c r="G94" i="14"/>
  <c r="AF94" i="14" s="1"/>
  <c r="G93" i="14"/>
  <c r="AF93" i="14" s="1"/>
  <c r="G92" i="14"/>
  <c r="AF92" i="14" s="1"/>
  <c r="G90" i="14"/>
  <c r="G89" i="14"/>
  <c r="G88" i="14"/>
  <c r="G87" i="14"/>
  <c r="G85" i="14"/>
  <c r="G83" i="14"/>
  <c r="G80" i="14"/>
  <c r="G78" i="14"/>
  <c r="G75" i="14"/>
  <c r="AF75" i="14" s="1"/>
  <c r="G73" i="14"/>
  <c r="AF73" i="14" s="1"/>
  <c r="G71" i="14"/>
  <c r="AF71" i="14" s="1"/>
  <c r="G69" i="14"/>
  <c r="AF69" i="14" s="1"/>
  <c r="G67" i="14"/>
  <c r="G65" i="14"/>
  <c r="G63" i="14"/>
  <c r="G61" i="14"/>
  <c r="AF61" i="14" s="1"/>
  <c r="G59" i="14"/>
  <c r="AF59" i="14" s="1"/>
  <c r="G57" i="14"/>
  <c r="G54" i="14"/>
  <c r="G52" i="14"/>
  <c r="G49" i="14"/>
  <c r="G47" i="14"/>
  <c r="AF47" i="14" s="1"/>
  <c r="G45" i="14"/>
  <c r="G43" i="14"/>
  <c r="AF43" i="14" s="1"/>
  <c r="G41" i="14"/>
  <c r="G39" i="14"/>
  <c r="G37" i="14"/>
  <c r="G35" i="14"/>
  <c r="G32" i="14"/>
  <c r="G30" i="14"/>
  <c r="AF30" i="14" s="1"/>
  <c r="G28" i="14"/>
  <c r="G26" i="14"/>
  <c r="G24" i="14"/>
  <c r="G22" i="14"/>
  <c r="AF22" i="14" s="1"/>
  <c r="G20" i="14"/>
  <c r="G18" i="14"/>
  <c r="G16" i="14"/>
  <c r="G14" i="14"/>
  <c r="AF14" i="14" s="1"/>
  <c r="G12" i="14"/>
  <c r="G9" i="14"/>
  <c r="V193" i="14"/>
  <c r="Q193" i="14"/>
  <c r="O193" i="14"/>
  <c r="M193" i="14"/>
  <c r="AF190" i="14"/>
  <c r="AE190" i="14"/>
  <c r="AD190" i="14"/>
  <c r="AC190" i="14"/>
  <c r="AB190" i="14"/>
  <c r="AA190" i="14"/>
  <c r="AF188" i="14"/>
  <c r="AE188" i="14"/>
  <c r="AD188" i="14"/>
  <c r="AC188" i="14"/>
  <c r="AB188" i="14"/>
  <c r="AA188" i="14"/>
  <c r="AF186" i="14"/>
  <c r="AE186" i="14"/>
  <c r="AD186" i="14"/>
  <c r="AC186" i="14"/>
  <c r="AB186" i="14"/>
  <c r="AA186" i="14"/>
  <c r="Z186" i="14"/>
  <c r="AE184" i="14"/>
  <c r="AD184" i="14"/>
  <c r="AC184" i="14"/>
  <c r="AB184" i="14"/>
  <c r="Z184" i="14"/>
  <c r="AF182" i="14"/>
  <c r="AE182" i="14"/>
  <c r="AD182" i="14"/>
  <c r="AC182" i="14"/>
  <c r="AB182" i="14"/>
  <c r="AA182" i="14"/>
  <c r="AF180" i="14"/>
  <c r="AE180" i="14"/>
  <c r="AD180" i="14"/>
  <c r="AC180" i="14"/>
  <c r="AB180" i="14"/>
  <c r="AA180" i="14"/>
  <c r="AF178" i="14"/>
  <c r="AE178" i="14"/>
  <c r="AD178" i="14"/>
  <c r="AC178" i="14"/>
  <c r="AB178" i="14"/>
  <c r="AA178" i="14"/>
  <c r="Z178" i="14"/>
  <c r="AE176" i="14"/>
  <c r="AD176" i="14"/>
  <c r="AC176" i="14"/>
  <c r="AB176" i="14"/>
  <c r="AE174" i="14"/>
  <c r="AD174" i="14"/>
  <c r="AC174" i="14"/>
  <c r="AB174" i="14"/>
  <c r="AA174" i="14"/>
  <c r="Z174" i="14"/>
  <c r="AF172" i="14"/>
  <c r="AE172" i="14"/>
  <c r="AD172" i="14"/>
  <c r="AC172" i="14"/>
  <c r="AB172" i="14"/>
  <c r="AA172" i="14"/>
  <c r="BA170" i="14"/>
  <c r="AE169" i="14"/>
  <c r="AD169" i="14"/>
  <c r="AC169" i="14"/>
  <c r="AB169" i="14"/>
  <c r="Z169" i="14"/>
  <c r="AE167" i="14"/>
  <c r="AD167" i="14"/>
  <c r="AC167" i="14"/>
  <c r="AB167" i="14"/>
  <c r="AA167" i="14"/>
  <c r="AF165" i="14"/>
  <c r="AE165" i="14"/>
  <c r="V162" i="14" s="1"/>
  <c r="AD165" i="14"/>
  <c r="AC165" i="14"/>
  <c r="AB165" i="14"/>
  <c r="AA165" i="14"/>
  <c r="AF163" i="14"/>
  <c r="AE163" i="14"/>
  <c r="AD163" i="14"/>
  <c r="AC163" i="14"/>
  <c r="AB163" i="14"/>
  <c r="AA163" i="14"/>
  <c r="Z163" i="14"/>
  <c r="AE160" i="14"/>
  <c r="AD160" i="14"/>
  <c r="AC160" i="14"/>
  <c r="AB160" i="14"/>
  <c r="Z160" i="14"/>
  <c r="AF158" i="14"/>
  <c r="AE158" i="14"/>
  <c r="AD158" i="14"/>
  <c r="AC158" i="14"/>
  <c r="AB158" i="14"/>
  <c r="AA158" i="14"/>
  <c r="Z158" i="14"/>
  <c r="AF156" i="14"/>
  <c r="AE156" i="14"/>
  <c r="AD156" i="14"/>
  <c r="AC156" i="14"/>
  <c r="AB156" i="14"/>
  <c r="AA156" i="14"/>
  <c r="Z156" i="14"/>
  <c r="AF154" i="14"/>
  <c r="AE154" i="14"/>
  <c r="AD154" i="14"/>
  <c r="AC154" i="14"/>
  <c r="AB154" i="14"/>
  <c r="AA154" i="14"/>
  <c r="Z154" i="14"/>
  <c r="AE152" i="14"/>
  <c r="AD152" i="14"/>
  <c r="AC152" i="14"/>
  <c r="AB152" i="14"/>
  <c r="Z152" i="14"/>
  <c r="AF150" i="14"/>
  <c r="AE150" i="14"/>
  <c r="AD150" i="14"/>
  <c r="AC150" i="14"/>
  <c r="AB150" i="14"/>
  <c r="AA150" i="14"/>
  <c r="Z150" i="14"/>
  <c r="AE148" i="14"/>
  <c r="AD148" i="14"/>
  <c r="AC148" i="14"/>
  <c r="AB148" i="14"/>
  <c r="AA148" i="14"/>
  <c r="AF146" i="14"/>
  <c r="AE146" i="14"/>
  <c r="AD146" i="14"/>
  <c r="AC146" i="14"/>
  <c r="AB146" i="14"/>
  <c r="AA146" i="14"/>
  <c r="Z146" i="14"/>
  <c r="AE144" i="14"/>
  <c r="AD144" i="14"/>
  <c r="AC144" i="14"/>
  <c r="AB144" i="14"/>
  <c r="Z144" i="14"/>
  <c r="AF142" i="14"/>
  <c r="AE142" i="14"/>
  <c r="AD142" i="14"/>
  <c r="AC142" i="14"/>
  <c r="AB142" i="14"/>
  <c r="AA142" i="14"/>
  <c r="AF140" i="14"/>
  <c r="AE140" i="14"/>
  <c r="AD140" i="14"/>
  <c r="AC140" i="14"/>
  <c r="AB140" i="14"/>
  <c r="AA140" i="14"/>
  <c r="AE138" i="14"/>
  <c r="AD138" i="14"/>
  <c r="AC138" i="14"/>
  <c r="AB138" i="14"/>
  <c r="AA138" i="14"/>
  <c r="AE136" i="14"/>
  <c r="AD136" i="14"/>
  <c r="AC136" i="14"/>
  <c r="AB136" i="14"/>
  <c r="Z136" i="14"/>
  <c r="AE134" i="14"/>
  <c r="AD134" i="14"/>
  <c r="AC134" i="14"/>
  <c r="AB134" i="14"/>
  <c r="AA134" i="14"/>
  <c r="Z134" i="14"/>
  <c r="AF132" i="14"/>
  <c r="AE132" i="14"/>
  <c r="AD132" i="14"/>
  <c r="AC132" i="14"/>
  <c r="AB132" i="14"/>
  <c r="AA132" i="14"/>
  <c r="Z132" i="14"/>
  <c r="AF130" i="14"/>
  <c r="AE130" i="14"/>
  <c r="AD130" i="14"/>
  <c r="AC130" i="14"/>
  <c r="AB130" i="14"/>
  <c r="AA130" i="14"/>
  <c r="Z130" i="14"/>
  <c r="AE128" i="14"/>
  <c r="AD128" i="14"/>
  <c r="AC128" i="14"/>
  <c r="AB128" i="14"/>
  <c r="Z128" i="14"/>
  <c r="AF126" i="14"/>
  <c r="AE126" i="14"/>
  <c r="AD126" i="14"/>
  <c r="AC126" i="14"/>
  <c r="AB126" i="14"/>
  <c r="AA126" i="14"/>
  <c r="Z126" i="14"/>
  <c r="AE124" i="14"/>
  <c r="AD124" i="14"/>
  <c r="AC124" i="14"/>
  <c r="AB124" i="14"/>
  <c r="AA124" i="14"/>
  <c r="AF122" i="14"/>
  <c r="AE122" i="14"/>
  <c r="AD122" i="14"/>
  <c r="AC122" i="14"/>
  <c r="AB122" i="14"/>
  <c r="AA122" i="14"/>
  <c r="Z122" i="14"/>
  <c r="AE120" i="14"/>
  <c r="AD120" i="14"/>
  <c r="AC120" i="14"/>
  <c r="AB120" i="14"/>
  <c r="AA120" i="14"/>
  <c r="Z120" i="14"/>
  <c r="AF117" i="14"/>
  <c r="AE117" i="14"/>
  <c r="AD117" i="14"/>
  <c r="AC117" i="14"/>
  <c r="AB117" i="14"/>
  <c r="AA117" i="14"/>
  <c r="BA115" i="14"/>
  <c r="AF114" i="14"/>
  <c r="AE114" i="14"/>
  <c r="AD114" i="14"/>
  <c r="AC114" i="14"/>
  <c r="AB114" i="14"/>
  <c r="AA114" i="14"/>
  <c r="AE111" i="14"/>
  <c r="AD111" i="14"/>
  <c r="AC111" i="14"/>
  <c r="AB111" i="14"/>
  <c r="AF109" i="14"/>
  <c r="AE109" i="14"/>
  <c r="AD109" i="14"/>
  <c r="AC109" i="14"/>
  <c r="AB109" i="14"/>
  <c r="AA109" i="14"/>
  <c r="Z109" i="14"/>
  <c r="AE107" i="14"/>
  <c r="V102" i="14" s="1"/>
  <c r="AD107" i="14"/>
  <c r="AC107" i="14"/>
  <c r="AB107" i="14"/>
  <c r="AA107" i="14"/>
  <c r="Z107" i="14"/>
  <c r="AF105" i="14"/>
  <c r="AE105" i="14"/>
  <c r="AD105" i="14"/>
  <c r="AC105" i="14"/>
  <c r="AB105" i="14"/>
  <c r="AA105" i="14"/>
  <c r="Z105" i="14"/>
  <c r="AE103" i="14"/>
  <c r="AD103" i="14"/>
  <c r="AC103" i="14"/>
  <c r="AB103" i="14"/>
  <c r="AA103" i="14"/>
  <c r="Z103" i="14"/>
  <c r="BA100" i="14"/>
  <c r="AF99" i="14"/>
  <c r="AE99" i="14"/>
  <c r="AD99" i="14"/>
  <c r="AC99" i="14"/>
  <c r="AB99" i="14"/>
  <c r="AA99" i="14"/>
  <c r="Z99" i="14"/>
  <c r="AF96" i="14"/>
  <c r="AE96" i="14"/>
  <c r="AD96" i="14"/>
  <c r="AC96" i="14"/>
  <c r="AB96" i="14"/>
  <c r="AA96" i="14"/>
  <c r="AE94" i="14"/>
  <c r="AD94" i="14"/>
  <c r="AC94" i="14"/>
  <c r="AB94" i="14"/>
  <c r="Z94" i="14"/>
  <c r="AE93" i="14"/>
  <c r="AD93" i="14"/>
  <c r="AC93" i="14"/>
  <c r="AB93" i="14"/>
  <c r="AA93" i="14"/>
  <c r="Z93" i="14"/>
  <c r="AE92" i="14"/>
  <c r="AD92" i="14"/>
  <c r="AC92" i="14"/>
  <c r="AB92" i="14"/>
  <c r="AA92" i="14"/>
  <c r="Z92" i="14"/>
  <c r="AF90" i="14"/>
  <c r="AE90" i="14"/>
  <c r="AD90" i="14"/>
  <c r="AC90" i="14"/>
  <c r="AB90" i="14"/>
  <c r="AA90" i="14"/>
  <c r="AF89" i="14"/>
  <c r="AE89" i="14"/>
  <c r="AD89" i="14"/>
  <c r="AC89" i="14"/>
  <c r="AB89" i="14"/>
  <c r="AF88" i="14"/>
  <c r="AE88" i="14"/>
  <c r="AD88" i="14"/>
  <c r="AC88" i="14"/>
  <c r="AB88" i="14"/>
  <c r="AA88" i="14"/>
  <c r="Z88" i="14"/>
  <c r="AF87" i="14"/>
  <c r="AE87" i="14"/>
  <c r="AD87" i="14"/>
  <c r="AC87" i="14"/>
  <c r="AB87" i="14"/>
  <c r="AA87" i="14"/>
  <c r="AF85" i="14"/>
  <c r="AE85" i="14"/>
  <c r="AD85" i="14"/>
  <c r="AC85" i="14"/>
  <c r="AB85" i="14"/>
  <c r="AA85" i="14"/>
  <c r="Z85" i="14"/>
  <c r="AF83" i="14"/>
  <c r="AE83" i="14"/>
  <c r="AD83" i="14"/>
  <c r="AC83" i="14"/>
  <c r="AB83" i="14"/>
  <c r="M82" i="14" s="1"/>
  <c r="Z83" i="14"/>
  <c r="AF80" i="14"/>
  <c r="AE80" i="14"/>
  <c r="AD80" i="14"/>
  <c r="AC80" i="14"/>
  <c r="AB80" i="14"/>
  <c r="AA80" i="14"/>
  <c r="Z80" i="14"/>
  <c r="AF78" i="14"/>
  <c r="AE78" i="14"/>
  <c r="AD78" i="14"/>
  <c r="Q77" i="14" s="1"/>
  <c r="AC78" i="14"/>
  <c r="O77" i="14" s="1"/>
  <c r="AB78" i="14"/>
  <c r="M77" i="14" s="1"/>
  <c r="Z78" i="14"/>
  <c r="AE75" i="14"/>
  <c r="AD75" i="14"/>
  <c r="AC75" i="14"/>
  <c r="AB75" i="14"/>
  <c r="Z75" i="14"/>
  <c r="AE73" i="14"/>
  <c r="AD73" i="14"/>
  <c r="AC73" i="14"/>
  <c r="AB73" i="14"/>
  <c r="AA73" i="14"/>
  <c r="AE71" i="14"/>
  <c r="AD71" i="14"/>
  <c r="AC71" i="14"/>
  <c r="AB71" i="14"/>
  <c r="Z71" i="14"/>
  <c r="AE69" i="14"/>
  <c r="AD69" i="14"/>
  <c r="AC69" i="14"/>
  <c r="AB69" i="14"/>
  <c r="M51" i="14" s="1"/>
  <c r="AA69" i="14"/>
  <c r="Z69" i="14"/>
  <c r="AF67" i="14"/>
  <c r="AE67" i="14"/>
  <c r="AD67" i="14"/>
  <c r="AC67" i="14"/>
  <c r="AB67" i="14"/>
  <c r="AA67" i="14"/>
  <c r="Z67" i="14"/>
  <c r="AF65" i="14"/>
  <c r="AE65" i="14"/>
  <c r="AD65" i="14"/>
  <c r="AC65" i="14"/>
  <c r="AB65" i="14"/>
  <c r="AA65" i="14"/>
  <c r="AF63" i="14"/>
  <c r="AE63" i="14"/>
  <c r="AD63" i="14"/>
  <c r="AC63" i="14"/>
  <c r="AB63" i="14"/>
  <c r="AA63" i="14"/>
  <c r="AE61" i="14"/>
  <c r="AD61" i="14"/>
  <c r="AC61" i="14"/>
  <c r="AB61" i="14"/>
  <c r="Z61" i="14"/>
  <c r="AE59" i="14"/>
  <c r="AD59" i="14"/>
  <c r="AC59" i="14"/>
  <c r="AB59" i="14"/>
  <c r="AA59" i="14"/>
  <c r="Z59" i="14"/>
  <c r="AF57" i="14"/>
  <c r="AE57" i="14"/>
  <c r="AD57" i="14"/>
  <c r="AC57" i="14"/>
  <c r="AB57" i="14"/>
  <c r="Z57" i="14"/>
  <c r="AF54" i="14"/>
  <c r="AE54" i="14"/>
  <c r="AD54" i="14"/>
  <c r="AC54" i="14"/>
  <c r="AB54" i="14"/>
  <c r="Z54" i="14"/>
  <c r="AF52" i="14"/>
  <c r="AE52" i="14"/>
  <c r="AD52" i="14"/>
  <c r="AC52" i="14"/>
  <c r="AB52" i="14"/>
  <c r="AA52" i="14"/>
  <c r="Z52" i="14"/>
  <c r="AF49" i="14"/>
  <c r="AE49" i="14"/>
  <c r="AD49" i="14"/>
  <c r="AC49" i="14"/>
  <c r="AB49" i="14"/>
  <c r="AA49" i="14"/>
  <c r="AE47" i="14"/>
  <c r="AD47" i="14"/>
  <c r="AC47" i="14"/>
  <c r="AB47" i="14"/>
  <c r="AA47" i="14"/>
  <c r="Z47" i="14"/>
  <c r="AF45" i="14"/>
  <c r="AE45" i="14"/>
  <c r="AD45" i="14"/>
  <c r="AC45" i="14"/>
  <c r="AB45" i="14"/>
  <c r="Z45" i="14"/>
  <c r="AE43" i="14"/>
  <c r="AD43" i="14"/>
  <c r="AC43" i="14"/>
  <c r="AB43" i="14"/>
  <c r="AA43" i="14"/>
  <c r="Z43" i="14"/>
  <c r="AF41" i="14"/>
  <c r="AE41" i="14"/>
  <c r="AD41" i="14"/>
  <c r="AC41" i="14"/>
  <c r="AB41" i="14"/>
  <c r="M34" i="14" s="1"/>
  <c r="AA41" i="14"/>
  <c r="AF39" i="14"/>
  <c r="AE39" i="14"/>
  <c r="AD39" i="14"/>
  <c r="AC39" i="14"/>
  <c r="AB39" i="14"/>
  <c r="AA39" i="14"/>
  <c r="AF37" i="14"/>
  <c r="AE37" i="14"/>
  <c r="AD37" i="14"/>
  <c r="AC37" i="14"/>
  <c r="AB37" i="14"/>
  <c r="AE35" i="14"/>
  <c r="V34" i="14" s="1"/>
  <c r="AD35" i="14"/>
  <c r="AC35" i="14"/>
  <c r="AB35" i="14"/>
  <c r="AA35" i="14"/>
  <c r="Z35" i="14"/>
  <c r="AF32" i="14"/>
  <c r="AE32" i="14"/>
  <c r="AD32" i="14"/>
  <c r="AC32" i="14"/>
  <c r="AB32" i="14"/>
  <c r="AE30" i="14"/>
  <c r="AD30" i="14"/>
  <c r="AC30" i="14"/>
  <c r="AB30" i="14"/>
  <c r="AA30" i="14"/>
  <c r="Z30" i="14"/>
  <c r="AF28" i="14"/>
  <c r="AE28" i="14"/>
  <c r="AD28" i="14"/>
  <c r="AC28" i="14"/>
  <c r="AB28" i="14"/>
  <c r="Z28" i="14"/>
  <c r="AF26" i="14"/>
  <c r="AE26" i="14"/>
  <c r="AD26" i="14"/>
  <c r="AC26" i="14"/>
  <c r="AB26" i="14"/>
  <c r="AA26" i="14"/>
  <c r="Z26" i="14"/>
  <c r="AF24" i="14"/>
  <c r="AE24" i="14"/>
  <c r="AD24" i="14"/>
  <c r="AC24" i="14"/>
  <c r="AB24" i="14"/>
  <c r="AA24" i="14"/>
  <c r="Z24" i="14"/>
  <c r="AE22" i="14"/>
  <c r="AD22" i="14"/>
  <c r="AC22" i="14"/>
  <c r="AB22" i="14"/>
  <c r="AA22" i="14"/>
  <c r="Z22" i="14"/>
  <c r="AF20" i="14"/>
  <c r="AE20" i="14"/>
  <c r="AD20" i="14"/>
  <c r="AC20" i="14"/>
  <c r="AB20" i="14"/>
  <c r="Z20" i="14"/>
  <c r="AF18" i="14"/>
  <c r="AE18" i="14"/>
  <c r="AD18" i="14"/>
  <c r="AC18" i="14"/>
  <c r="AB18" i="14"/>
  <c r="AA18" i="14"/>
  <c r="Z18" i="14"/>
  <c r="AF16" i="14"/>
  <c r="AE16" i="14"/>
  <c r="AD16" i="14"/>
  <c r="AC16" i="14"/>
  <c r="AB16" i="14"/>
  <c r="AA16" i="14"/>
  <c r="AE14" i="14"/>
  <c r="AD14" i="14"/>
  <c r="AC14" i="14"/>
  <c r="AB14" i="14"/>
  <c r="AA14" i="14"/>
  <c r="Z14" i="14"/>
  <c r="AF12" i="14"/>
  <c r="AE12" i="14"/>
  <c r="AD12" i="14"/>
  <c r="AC12" i="14"/>
  <c r="AB12" i="14"/>
  <c r="AA12" i="14"/>
  <c r="AF9" i="14"/>
  <c r="AE9" i="14"/>
  <c r="AD9" i="14"/>
  <c r="Q8" i="14" s="1"/>
  <c r="AC9" i="14"/>
  <c r="AB9" i="14"/>
  <c r="Z9" i="14"/>
  <c r="AF30" i="13"/>
  <c r="V27" i="13"/>
  <c r="V26" i="13" s="1"/>
  <c r="Q27" i="13"/>
  <c r="Q26" i="13" s="1"/>
  <c r="O27" i="13"/>
  <c r="O26" i="13" s="1"/>
  <c r="K27" i="13"/>
  <c r="K26" i="13" s="1"/>
  <c r="I27" i="13"/>
  <c r="I26" i="13" s="1"/>
  <c r="G27" i="13"/>
  <c r="G26" i="13" s="1"/>
  <c r="V24" i="13"/>
  <c r="Q24" i="13"/>
  <c r="O24" i="13"/>
  <c r="K24" i="13"/>
  <c r="I24" i="13"/>
  <c r="G24" i="13"/>
  <c r="M24" i="13" s="1"/>
  <c r="V22" i="13"/>
  <c r="Q22" i="13"/>
  <c r="O22" i="13"/>
  <c r="M22" i="13"/>
  <c r="K22" i="13"/>
  <c r="I22" i="13"/>
  <c r="G22" i="13"/>
  <c r="V21" i="13"/>
  <c r="Q21" i="13"/>
  <c r="O21" i="13"/>
  <c r="K21" i="13"/>
  <c r="I21" i="13"/>
  <c r="G21" i="13"/>
  <c r="M21" i="13" s="1"/>
  <c r="V19" i="13"/>
  <c r="Q19" i="13"/>
  <c r="O19" i="13"/>
  <c r="K19" i="13"/>
  <c r="I19" i="13"/>
  <c r="G19" i="13"/>
  <c r="M19" i="13" s="1"/>
  <c r="V17" i="13"/>
  <c r="Q17" i="13"/>
  <c r="O17" i="13"/>
  <c r="K17" i="13"/>
  <c r="I17" i="13"/>
  <c r="G17" i="13"/>
  <c r="M17" i="13" s="1"/>
  <c r="V15" i="13"/>
  <c r="Q15" i="13"/>
  <c r="O15" i="13"/>
  <c r="M15" i="13"/>
  <c r="K15" i="13"/>
  <c r="I15" i="13"/>
  <c r="G15" i="13"/>
  <c r="V12" i="13"/>
  <c r="Q12" i="13"/>
  <c r="O12" i="13"/>
  <c r="K12" i="13"/>
  <c r="I12" i="13"/>
  <c r="G12" i="13"/>
  <c r="AE30" i="13" s="1"/>
  <c r="V9" i="13"/>
  <c r="V8" i="13" s="1"/>
  <c r="Q9" i="13"/>
  <c r="O9" i="13"/>
  <c r="K9" i="13"/>
  <c r="I9" i="13"/>
  <c r="G9" i="13"/>
  <c r="M9" i="13" s="1"/>
  <c r="V82" i="14" l="1"/>
  <c r="O102" i="14"/>
  <c r="O162" i="14"/>
  <c r="O51" i="14"/>
  <c r="Q102" i="14"/>
  <c r="Q162" i="14"/>
  <c r="O34" i="14"/>
  <c r="I77" i="14"/>
  <c r="Q34" i="14"/>
  <c r="G34" i="14"/>
  <c r="G8" i="14"/>
  <c r="I51" i="14"/>
  <c r="V8" i="14"/>
  <c r="M162" i="14"/>
  <c r="K8" i="13"/>
  <c r="Q51" i="14"/>
  <c r="O82" i="14"/>
  <c r="I34" i="14"/>
  <c r="M8" i="14"/>
  <c r="V51" i="14"/>
  <c r="M102" i="14"/>
  <c r="K82" i="14"/>
  <c r="O8" i="14"/>
  <c r="K51" i="14"/>
  <c r="K34" i="14"/>
  <c r="V77" i="14"/>
  <c r="Q82" i="14"/>
  <c r="G77" i="14"/>
  <c r="K162" i="14"/>
  <c r="K102" i="14"/>
  <c r="AA83" i="14"/>
  <c r="AA78" i="14"/>
  <c r="K8" i="14"/>
  <c r="I162" i="14"/>
  <c r="I102" i="14"/>
  <c r="I82" i="14"/>
  <c r="I8" i="14"/>
  <c r="G162" i="14"/>
  <c r="G102" i="14"/>
  <c r="AF103" i="14"/>
  <c r="G82" i="14"/>
  <c r="G51" i="14"/>
  <c r="AF35" i="14"/>
  <c r="G8" i="13"/>
  <c r="G30" i="13" s="1"/>
  <c r="I487" i="2" s="1"/>
  <c r="O8" i="13"/>
  <c r="I8" i="13"/>
  <c r="Q8" i="13"/>
  <c r="M12" i="13"/>
  <c r="M8" i="13" s="1"/>
  <c r="M27" i="13"/>
  <c r="M26" i="13" s="1"/>
  <c r="G193" i="14" l="1"/>
  <c r="I827" i="2" s="1"/>
  <c r="J189" i="9" l="1"/>
  <c r="J186" i="9"/>
  <c r="J183" i="9"/>
  <c r="J182" i="9" s="1"/>
  <c r="J179" i="9"/>
  <c r="J174" i="9" s="1"/>
  <c r="J175" i="9"/>
  <c r="J172" i="9"/>
  <c r="J170" i="9"/>
  <c r="J168" i="9"/>
  <c r="J166" i="9"/>
  <c r="J164" i="9"/>
  <c r="J161" i="9"/>
  <c r="J159" i="9"/>
  <c r="J156" i="9"/>
  <c r="J154" i="9"/>
  <c r="J152" i="9"/>
  <c r="J150" i="9"/>
  <c r="J148" i="9"/>
  <c r="J146" i="9"/>
  <c r="J144" i="9"/>
  <c r="J142" i="9"/>
  <c r="J139" i="9"/>
  <c r="J137" i="9"/>
  <c r="J135" i="9"/>
  <c r="J133" i="9"/>
  <c r="J131" i="9"/>
  <c r="J129" i="9"/>
  <c r="J127" i="9"/>
  <c r="J124" i="9"/>
  <c r="J122" i="9"/>
  <c r="J120" i="9"/>
  <c r="J119" i="9" s="1"/>
  <c r="J117" i="9"/>
  <c r="J114" i="9"/>
  <c r="J112" i="9"/>
  <c r="J110" i="9"/>
  <c r="J108" i="9"/>
  <c r="J104" i="9"/>
  <c r="J102" i="9"/>
  <c r="J100" i="9"/>
  <c r="J98" i="9"/>
  <c r="J96" i="9"/>
  <c r="J94" i="9"/>
  <c r="J92" i="9"/>
  <c r="J90" i="9"/>
  <c r="J88" i="9"/>
  <c r="J165" i="8"/>
  <c r="J162" i="8"/>
  <c r="J159" i="8"/>
  <c r="J155" i="8"/>
  <c r="J151" i="8"/>
  <c r="J148" i="8"/>
  <c r="J147" i="8" s="1"/>
  <c r="J144" i="8"/>
  <c r="J142" i="8"/>
  <c r="J139" i="8"/>
  <c r="J137" i="8"/>
  <c r="J135" i="8"/>
  <c r="J134" i="8" s="1"/>
  <c r="J127" i="8"/>
  <c r="J125" i="8"/>
  <c r="J123" i="8"/>
  <c r="J121" i="8"/>
  <c r="J118" i="8"/>
  <c r="J115" i="8"/>
  <c r="J113" i="8"/>
  <c r="J111" i="8"/>
  <c r="J109" i="8"/>
  <c r="J106" i="8"/>
  <c r="J104" i="8"/>
  <c r="J102" i="8"/>
  <c r="J100" i="8"/>
  <c r="J98" i="8"/>
  <c r="J96" i="8"/>
  <c r="J94" i="8"/>
  <c r="J92" i="8"/>
  <c r="J90" i="8"/>
  <c r="J88" i="8"/>
  <c r="J168" i="7"/>
  <c r="J165" i="7"/>
  <c r="J162" i="7"/>
  <c r="J161" i="7" s="1"/>
  <c r="J158" i="7"/>
  <c r="J154" i="7"/>
  <c r="J153" i="7"/>
  <c r="J151" i="7"/>
  <c r="J149" i="7"/>
  <c r="J146" i="7"/>
  <c r="J143" i="7"/>
  <c r="J140" i="7"/>
  <c r="J137" i="7"/>
  <c r="J135" i="7"/>
  <c r="J133" i="7"/>
  <c r="J130" i="7"/>
  <c r="J127" i="7"/>
  <c r="J124" i="7"/>
  <c r="J122" i="7"/>
  <c r="J119" i="7"/>
  <c r="J118" i="7"/>
  <c r="J116" i="7"/>
  <c r="J113" i="7"/>
  <c r="J111" i="7"/>
  <c r="J109" i="7"/>
  <c r="J107" i="7"/>
  <c r="J104" i="7"/>
  <c r="J102" i="7"/>
  <c r="J100" i="7"/>
  <c r="J98" i="7"/>
  <c r="J96" i="7"/>
  <c r="J94" i="7"/>
  <c r="J92" i="7"/>
  <c r="J90" i="7"/>
  <c r="J88" i="7"/>
  <c r="J145" i="6"/>
  <c r="J142" i="6"/>
  <c r="J139" i="6"/>
  <c r="J135" i="6"/>
  <c r="J131" i="6"/>
  <c r="J130" i="6"/>
  <c r="J127" i="6"/>
  <c r="J126" i="6" s="1"/>
  <c r="J123" i="6"/>
  <c r="J121" i="6"/>
  <c r="J119" i="6"/>
  <c r="J118" i="6" s="1"/>
  <c r="J116" i="6"/>
  <c r="J113" i="6"/>
  <c r="J111" i="6"/>
  <c r="J109" i="6"/>
  <c r="J107" i="6"/>
  <c r="J104" i="6"/>
  <c r="J102" i="6"/>
  <c r="J100" i="6"/>
  <c r="J98" i="6"/>
  <c r="J96" i="6"/>
  <c r="J94" i="6"/>
  <c r="J92" i="6"/>
  <c r="J90" i="6"/>
  <c r="J88" i="6"/>
  <c r="J120" i="8" l="1"/>
  <c r="J158" i="8"/>
  <c r="J87" i="9"/>
  <c r="J87" i="6"/>
  <c r="I84" i="6" s="1"/>
  <c r="J138" i="6"/>
  <c r="J126" i="9"/>
  <c r="J150" i="8"/>
  <c r="J87" i="8"/>
  <c r="I84" i="8" s="1"/>
  <c r="J163" i="9"/>
  <c r="J158" i="9"/>
  <c r="J87" i="7"/>
  <c r="J121" i="7"/>
  <c r="I84" i="9" l="1"/>
  <c r="I84" i="7"/>
  <c r="J37" i="11"/>
  <c r="J36" i="11"/>
  <c r="AY64" i="1" s="1"/>
  <c r="J35" i="11"/>
  <c r="AX64" i="1" s="1"/>
  <c r="BI102" i="11"/>
  <c r="BH102" i="11"/>
  <c r="BG102" i="11"/>
  <c r="BE102" i="11"/>
  <c r="T102" i="11"/>
  <c r="T101" i="11"/>
  <c r="R102" i="11"/>
  <c r="R101" i="11"/>
  <c r="P102" i="11"/>
  <c r="P101" i="11"/>
  <c r="BI99" i="11"/>
  <c r="BH99" i="11"/>
  <c r="BG99" i="11"/>
  <c r="BE99" i="11"/>
  <c r="T99" i="11"/>
  <c r="T98" i="11" s="1"/>
  <c r="R99" i="11"/>
  <c r="R98" i="11"/>
  <c r="P99" i="11"/>
  <c r="P98" i="11" s="1"/>
  <c r="BI96" i="11"/>
  <c r="BH96" i="11"/>
  <c r="BG96" i="11"/>
  <c r="BE96" i="11"/>
  <c r="T96" i="11"/>
  <c r="R96" i="11"/>
  <c r="P96" i="11"/>
  <c r="BI94" i="11"/>
  <c r="BH94" i="11"/>
  <c r="BG94" i="11"/>
  <c r="BE94" i="11"/>
  <c r="T94" i="11"/>
  <c r="R94" i="11"/>
  <c r="P94" i="11"/>
  <c r="BI91" i="11"/>
  <c r="BH91" i="11"/>
  <c r="BG91" i="11"/>
  <c r="BE91" i="11"/>
  <c r="T91" i="11"/>
  <c r="R91" i="11"/>
  <c r="P91" i="11"/>
  <c r="BI89" i="11"/>
  <c r="BH89" i="11"/>
  <c r="BG89" i="11"/>
  <c r="BE89" i="11"/>
  <c r="T89" i="11"/>
  <c r="R89" i="11"/>
  <c r="P89" i="11"/>
  <c r="BI87" i="11"/>
  <c r="BH87" i="11"/>
  <c r="BG87" i="11"/>
  <c r="BE87" i="11"/>
  <c r="T87" i="11"/>
  <c r="R87" i="11"/>
  <c r="P87" i="11"/>
  <c r="J81" i="11"/>
  <c r="J80" i="11"/>
  <c r="F80" i="11"/>
  <c r="F78" i="11"/>
  <c r="E76" i="11"/>
  <c r="J55" i="11"/>
  <c r="J54" i="11"/>
  <c r="F54" i="11"/>
  <c r="F52" i="11"/>
  <c r="E50" i="11"/>
  <c r="J18" i="11"/>
  <c r="E18" i="11"/>
  <c r="F81" i="11" s="1"/>
  <c r="J17" i="11"/>
  <c r="J12" i="11"/>
  <c r="J78" i="11" s="1"/>
  <c r="E7" i="11"/>
  <c r="E48" i="11"/>
  <c r="J37" i="10"/>
  <c r="J36" i="10"/>
  <c r="AY63" i="1" s="1"/>
  <c r="J35" i="10"/>
  <c r="AX63" i="1" s="1"/>
  <c r="BI115" i="10"/>
  <c r="BH115" i="10"/>
  <c r="BG115" i="10"/>
  <c r="BF115" i="10"/>
  <c r="T115" i="10"/>
  <c r="R115" i="10"/>
  <c r="P115" i="10"/>
  <c r="BI112" i="10"/>
  <c r="BH112" i="10"/>
  <c r="BG112" i="10"/>
  <c r="BF112" i="10"/>
  <c r="T112" i="10"/>
  <c r="R112" i="10"/>
  <c r="P112" i="10"/>
  <c r="BI110" i="10"/>
  <c r="BH110" i="10"/>
  <c r="BG110" i="10"/>
  <c r="BF110" i="10"/>
  <c r="T110" i="10"/>
  <c r="R110" i="10"/>
  <c r="P110" i="10"/>
  <c r="BI107" i="10"/>
  <c r="BH107" i="10"/>
  <c r="BG107" i="10"/>
  <c r="BF107" i="10"/>
  <c r="T107" i="10"/>
  <c r="R107" i="10"/>
  <c r="P107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99" i="10"/>
  <c r="BH99" i="10"/>
  <c r="BG99" i="10"/>
  <c r="BF99" i="10"/>
  <c r="T99" i="10"/>
  <c r="R99" i="10"/>
  <c r="P99" i="10"/>
  <c r="BI89" i="10"/>
  <c r="BH89" i="10"/>
  <c r="BG89" i="10"/>
  <c r="BF89" i="10"/>
  <c r="T89" i="10"/>
  <c r="R89" i="10"/>
  <c r="P89" i="10"/>
  <c r="BI86" i="10"/>
  <c r="BH86" i="10"/>
  <c r="BG86" i="10"/>
  <c r="BF86" i="10"/>
  <c r="T86" i="10"/>
  <c r="T85" i="10" s="1"/>
  <c r="R86" i="10"/>
  <c r="R85" i="10" s="1"/>
  <c r="P86" i="10"/>
  <c r="P85" i="10" s="1"/>
  <c r="J80" i="10"/>
  <c r="J79" i="10"/>
  <c r="F79" i="10"/>
  <c r="F77" i="10"/>
  <c r="E75" i="10"/>
  <c r="J55" i="10"/>
  <c r="J54" i="10"/>
  <c r="F54" i="10"/>
  <c r="F52" i="10"/>
  <c r="E50" i="10"/>
  <c r="J18" i="10"/>
  <c r="E18" i="10"/>
  <c r="F80" i="10" s="1"/>
  <c r="J17" i="10"/>
  <c r="J12" i="10"/>
  <c r="J77" i="10" s="1"/>
  <c r="E7" i="10"/>
  <c r="E73" i="10"/>
  <c r="J37" i="9"/>
  <c r="J36" i="9"/>
  <c r="AY62" i="1" s="1"/>
  <c r="J35" i="9"/>
  <c r="AX62" i="1"/>
  <c r="BI84" i="9"/>
  <c r="F37" i="9" s="1"/>
  <c r="BD62" i="1" s="1"/>
  <c r="BH84" i="9"/>
  <c r="F36" i="9" s="1"/>
  <c r="BC62" i="1" s="1"/>
  <c r="BG84" i="9"/>
  <c r="F35" i="9" s="1"/>
  <c r="BB62" i="1" s="1"/>
  <c r="BE84" i="9"/>
  <c r="F33" i="9" s="1"/>
  <c r="AZ62" i="1" s="1"/>
  <c r="T84" i="9"/>
  <c r="T83" i="9" s="1"/>
  <c r="T82" i="9" s="1"/>
  <c r="T81" i="9" s="1"/>
  <c r="R84" i="9"/>
  <c r="R83" i="9" s="1"/>
  <c r="R82" i="9" s="1"/>
  <c r="R81" i="9" s="1"/>
  <c r="P84" i="9"/>
  <c r="P83" i="9" s="1"/>
  <c r="P82" i="9" s="1"/>
  <c r="P81" i="9" s="1"/>
  <c r="AU62" i="1" s="1"/>
  <c r="J78" i="9"/>
  <c r="J77" i="9"/>
  <c r="F77" i="9"/>
  <c r="F75" i="9"/>
  <c r="E73" i="9"/>
  <c r="J55" i="9"/>
  <c r="J54" i="9"/>
  <c r="F54" i="9"/>
  <c r="F52" i="9"/>
  <c r="E50" i="9"/>
  <c r="J18" i="9"/>
  <c r="E18" i="9"/>
  <c r="F55" i="9"/>
  <c r="J17" i="9"/>
  <c r="J12" i="9"/>
  <c r="J75" i="9" s="1"/>
  <c r="E7" i="9"/>
  <c r="E48" i="9" s="1"/>
  <c r="J37" i="8"/>
  <c r="J36" i="8"/>
  <c r="AY61" i="1"/>
  <c r="J35" i="8"/>
  <c r="AX61" i="1"/>
  <c r="BI84" i="8"/>
  <c r="F37" i="8" s="1"/>
  <c r="BD61" i="1" s="1"/>
  <c r="BH84" i="8"/>
  <c r="F36" i="8" s="1"/>
  <c r="BC61" i="1" s="1"/>
  <c r="BG84" i="8"/>
  <c r="F35" i="8" s="1"/>
  <c r="BB61" i="1" s="1"/>
  <c r="BE84" i="8"/>
  <c r="F33" i="8" s="1"/>
  <c r="AZ61" i="1" s="1"/>
  <c r="T84" i="8"/>
  <c r="T83" i="8"/>
  <c r="T82" i="8" s="1"/>
  <c r="T81" i="8" s="1"/>
  <c r="R84" i="8"/>
  <c r="R83" i="8"/>
  <c r="R82" i="8" s="1"/>
  <c r="R81" i="8" s="1"/>
  <c r="P84" i="8"/>
  <c r="P83" i="8"/>
  <c r="P82" i="8" s="1"/>
  <c r="P81" i="8" s="1"/>
  <c r="AU61" i="1" s="1"/>
  <c r="J78" i="8"/>
  <c r="J77" i="8"/>
  <c r="F77" i="8"/>
  <c r="F75" i="8"/>
  <c r="E73" i="8"/>
  <c r="J55" i="8"/>
  <c r="J54" i="8"/>
  <c r="F54" i="8"/>
  <c r="F52" i="8"/>
  <c r="E50" i="8"/>
  <c r="J18" i="8"/>
  <c r="E18" i="8"/>
  <c r="F55" i="8" s="1"/>
  <c r="J17" i="8"/>
  <c r="J12" i="8"/>
  <c r="J75" i="8" s="1"/>
  <c r="E7" i="8"/>
  <c r="E71" i="8" s="1"/>
  <c r="J37" i="7"/>
  <c r="J36" i="7"/>
  <c r="AY60" i="1"/>
  <c r="J35" i="7"/>
  <c r="AX60" i="1"/>
  <c r="BI84" i="7"/>
  <c r="F37" i="7" s="1"/>
  <c r="BD60" i="1" s="1"/>
  <c r="BH84" i="7"/>
  <c r="F36" i="7" s="1"/>
  <c r="BC60" i="1" s="1"/>
  <c r="BG84" i="7"/>
  <c r="F35" i="7" s="1"/>
  <c r="BB60" i="1" s="1"/>
  <c r="BF84" i="7"/>
  <c r="F34" i="7" s="1"/>
  <c r="BA60" i="1" s="1"/>
  <c r="T84" i="7"/>
  <c r="T83" i="7"/>
  <c r="T82" i="7" s="1"/>
  <c r="T81" i="7" s="1"/>
  <c r="R84" i="7"/>
  <c r="R83" i="7"/>
  <c r="R82" i="7" s="1"/>
  <c r="R81" i="7" s="1"/>
  <c r="P84" i="7"/>
  <c r="P83" i="7" s="1"/>
  <c r="P82" i="7" s="1"/>
  <c r="P81" i="7" s="1"/>
  <c r="AU60" i="1" s="1"/>
  <c r="J78" i="7"/>
  <c r="J77" i="7"/>
  <c r="F77" i="7"/>
  <c r="F75" i="7"/>
  <c r="E73" i="7"/>
  <c r="J55" i="7"/>
  <c r="J54" i="7"/>
  <c r="F54" i="7"/>
  <c r="F52" i="7"/>
  <c r="E50" i="7"/>
  <c r="J18" i="7"/>
  <c r="E18" i="7"/>
  <c r="F78" i="7" s="1"/>
  <c r="J17" i="7"/>
  <c r="J12" i="7"/>
  <c r="J75" i="7" s="1"/>
  <c r="E7" i="7"/>
  <c r="E48" i="7" s="1"/>
  <c r="J37" i="6"/>
  <c r="J36" i="6"/>
  <c r="AY59" i="1"/>
  <c r="J35" i="6"/>
  <c r="AX59" i="1" s="1"/>
  <c r="BI84" i="6"/>
  <c r="F37" i="6" s="1"/>
  <c r="BD59" i="1" s="1"/>
  <c r="BH84" i="6"/>
  <c r="BG84" i="6"/>
  <c r="F35" i="6" s="1"/>
  <c r="BB59" i="1" s="1"/>
  <c r="BF84" i="6"/>
  <c r="F34" i="6" s="1"/>
  <c r="BA59" i="1" s="1"/>
  <c r="T84" i="6"/>
  <c r="T83" i="6"/>
  <c r="T82" i="6" s="1"/>
  <c r="T81" i="6" s="1"/>
  <c r="R84" i="6"/>
  <c r="R83" i="6"/>
  <c r="R82" i="6" s="1"/>
  <c r="R81" i="6" s="1"/>
  <c r="P84" i="6"/>
  <c r="P83" i="6"/>
  <c r="P82" i="6" s="1"/>
  <c r="P81" i="6" s="1"/>
  <c r="AU59" i="1" s="1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75" i="6" s="1"/>
  <c r="E7" i="6"/>
  <c r="E71" i="6"/>
  <c r="J37" i="5"/>
  <c r="J36" i="5"/>
  <c r="AY58" i="1" s="1"/>
  <c r="J35" i="5"/>
  <c r="AX58" i="1"/>
  <c r="BI82" i="5"/>
  <c r="F37" i="5" s="1"/>
  <c r="BD58" i="1" s="1"/>
  <c r="BH82" i="5"/>
  <c r="F36" i="5" s="1"/>
  <c r="BC58" i="1" s="1"/>
  <c r="BF82" i="5"/>
  <c r="F34" i="5" s="1"/>
  <c r="BA58" i="1" s="1"/>
  <c r="BE82" i="5"/>
  <c r="F33" i="5" s="1"/>
  <c r="AZ58" i="1" s="1"/>
  <c r="T82" i="5"/>
  <c r="T81" i="5" s="1"/>
  <c r="T80" i="5" s="1"/>
  <c r="R82" i="5"/>
  <c r="R81" i="5" s="1"/>
  <c r="R80" i="5" s="1"/>
  <c r="P82" i="5"/>
  <c r="P81" i="5" s="1"/>
  <c r="P80" i="5" s="1"/>
  <c r="AU58" i="1" s="1"/>
  <c r="J77" i="5"/>
  <c r="J76" i="5"/>
  <c r="F76" i="5"/>
  <c r="F74" i="5"/>
  <c r="E72" i="5"/>
  <c r="J55" i="5"/>
  <c r="J54" i="5"/>
  <c r="F54" i="5"/>
  <c r="F52" i="5"/>
  <c r="E50" i="5"/>
  <c r="J18" i="5"/>
  <c r="E18" i="5"/>
  <c r="F77" i="5" s="1"/>
  <c r="J17" i="5"/>
  <c r="J12" i="5"/>
  <c r="J52" i="5" s="1"/>
  <c r="E7" i="5"/>
  <c r="E70" i="5"/>
  <c r="J37" i="4"/>
  <c r="J36" i="4"/>
  <c r="AY57" i="1"/>
  <c r="J35" i="4"/>
  <c r="AX57" i="1" s="1"/>
  <c r="BI84" i="4"/>
  <c r="BH84" i="4"/>
  <c r="BG84" i="4"/>
  <c r="F35" i="4" s="1"/>
  <c r="BB57" i="1" s="1"/>
  <c r="BF84" i="4"/>
  <c r="T84" i="4"/>
  <c r="T83" i="4" s="1"/>
  <c r="T82" i="4" s="1"/>
  <c r="T81" i="4" s="1"/>
  <c r="R84" i="4"/>
  <c r="R83" i="4"/>
  <c r="R82" i="4"/>
  <c r="R81" i="4" s="1"/>
  <c r="P84" i="4"/>
  <c r="P83" i="4" s="1"/>
  <c r="P82" i="4" s="1"/>
  <c r="P81" i="4" s="1"/>
  <c r="AU57" i="1" s="1"/>
  <c r="J78" i="4"/>
  <c r="J77" i="4"/>
  <c r="F77" i="4"/>
  <c r="F75" i="4"/>
  <c r="E73" i="4"/>
  <c r="J55" i="4"/>
  <c r="J54" i="4"/>
  <c r="F54" i="4"/>
  <c r="F52" i="4"/>
  <c r="E50" i="4"/>
  <c r="J18" i="4"/>
  <c r="E18" i="4"/>
  <c r="F78" i="4" s="1"/>
  <c r="J17" i="4"/>
  <c r="J12" i="4"/>
  <c r="J75" i="4" s="1"/>
  <c r="E7" i="4"/>
  <c r="E71" i="4" s="1"/>
  <c r="J37" i="3"/>
  <c r="J36" i="3"/>
  <c r="AY56" i="1"/>
  <c r="J35" i="3"/>
  <c r="AX56" i="1"/>
  <c r="BI114" i="3"/>
  <c r="BH114" i="3"/>
  <c r="BG114" i="3"/>
  <c r="BF114" i="3"/>
  <c r="T114" i="3"/>
  <c r="T113" i="3"/>
  <c r="R114" i="3"/>
  <c r="R113" i="3" s="1"/>
  <c r="P114" i="3"/>
  <c r="P113" i="3" s="1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 s="1"/>
  <c r="J17" i="3"/>
  <c r="J12" i="3"/>
  <c r="J77" i="3" s="1"/>
  <c r="E7" i="3"/>
  <c r="E73" i="3" s="1"/>
  <c r="J37" i="2"/>
  <c r="J36" i="2"/>
  <c r="AY55" i="1" s="1"/>
  <c r="J35" i="2"/>
  <c r="AX55" i="1" s="1"/>
  <c r="BI833" i="2"/>
  <c r="BH833" i="2"/>
  <c r="BG833" i="2"/>
  <c r="BE833" i="2"/>
  <c r="T833" i="2"/>
  <c r="T832" i="2" s="1"/>
  <c r="R833" i="2"/>
  <c r="R832" i="2" s="1"/>
  <c r="P833" i="2"/>
  <c r="P832" i="2" s="1"/>
  <c r="BI830" i="2"/>
  <c r="BH830" i="2"/>
  <c r="BG830" i="2"/>
  <c r="BE830" i="2"/>
  <c r="T830" i="2"/>
  <c r="T829" i="2" s="1"/>
  <c r="R830" i="2"/>
  <c r="R829" i="2" s="1"/>
  <c r="P830" i="2"/>
  <c r="P829" i="2" s="1"/>
  <c r="BI827" i="2"/>
  <c r="BH827" i="2"/>
  <c r="BG827" i="2"/>
  <c r="BE827" i="2"/>
  <c r="T827" i="2"/>
  <c r="T826" i="2" s="1"/>
  <c r="R827" i="2"/>
  <c r="R826" i="2" s="1"/>
  <c r="P827" i="2"/>
  <c r="P826" i="2" s="1"/>
  <c r="BI822" i="2"/>
  <c r="BH822" i="2"/>
  <c r="BG822" i="2"/>
  <c r="BE822" i="2"/>
  <c r="T822" i="2"/>
  <c r="R822" i="2"/>
  <c r="P822" i="2"/>
  <c r="BI814" i="2"/>
  <c r="BH814" i="2"/>
  <c r="BG814" i="2"/>
  <c r="BE814" i="2"/>
  <c r="T814" i="2"/>
  <c r="R814" i="2"/>
  <c r="P814" i="2"/>
  <c r="BI812" i="2"/>
  <c r="BH812" i="2"/>
  <c r="BG812" i="2"/>
  <c r="BE812" i="2"/>
  <c r="T812" i="2"/>
  <c r="R812" i="2"/>
  <c r="P812" i="2"/>
  <c r="BI805" i="2"/>
  <c r="BH805" i="2"/>
  <c r="BG805" i="2"/>
  <c r="BE805" i="2"/>
  <c r="T805" i="2"/>
  <c r="R805" i="2"/>
  <c r="P805" i="2"/>
  <c r="BI802" i="2"/>
  <c r="BH802" i="2"/>
  <c r="BG802" i="2"/>
  <c r="BE802" i="2"/>
  <c r="T802" i="2"/>
  <c r="R802" i="2"/>
  <c r="P802" i="2"/>
  <c r="BI800" i="2"/>
  <c r="BH800" i="2"/>
  <c r="BG800" i="2"/>
  <c r="BE800" i="2"/>
  <c r="T800" i="2"/>
  <c r="R800" i="2"/>
  <c r="P800" i="2"/>
  <c r="BI797" i="2"/>
  <c r="BH797" i="2"/>
  <c r="BG797" i="2"/>
  <c r="BE797" i="2"/>
  <c r="T797" i="2"/>
  <c r="R797" i="2"/>
  <c r="P797" i="2"/>
  <c r="BI794" i="2"/>
  <c r="BH794" i="2"/>
  <c r="BG794" i="2"/>
  <c r="BE794" i="2"/>
  <c r="T794" i="2"/>
  <c r="R794" i="2"/>
  <c r="P794" i="2"/>
  <c r="BI789" i="2"/>
  <c r="BH789" i="2"/>
  <c r="BG789" i="2"/>
  <c r="BE789" i="2"/>
  <c r="T789" i="2"/>
  <c r="R789" i="2"/>
  <c r="P789" i="2"/>
  <c r="BI786" i="2"/>
  <c r="BH786" i="2"/>
  <c r="BG786" i="2"/>
  <c r="BE786" i="2"/>
  <c r="T786" i="2"/>
  <c r="R786" i="2"/>
  <c r="P786" i="2"/>
  <c r="BI780" i="2"/>
  <c r="BH780" i="2"/>
  <c r="BG780" i="2"/>
  <c r="BE780" i="2"/>
  <c r="T780" i="2"/>
  <c r="R780" i="2"/>
  <c r="P780" i="2"/>
  <c r="BI777" i="2"/>
  <c r="BH777" i="2"/>
  <c r="BG777" i="2"/>
  <c r="BE777" i="2"/>
  <c r="T777" i="2"/>
  <c r="R777" i="2"/>
  <c r="P777" i="2"/>
  <c r="BI774" i="2"/>
  <c r="BH774" i="2"/>
  <c r="BG774" i="2"/>
  <c r="BE774" i="2"/>
  <c r="T774" i="2"/>
  <c r="R774" i="2"/>
  <c r="P774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5" i="2"/>
  <c r="BH765" i="2"/>
  <c r="BG765" i="2"/>
  <c r="BE765" i="2"/>
  <c r="T765" i="2"/>
  <c r="R765" i="2"/>
  <c r="P765" i="2"/>
  <c r="BI763" i="2"/>
  <c r="BH763" i="2"/>
  <c r="BG763" i="2"/>
  <c r="BE763" i="2"/>
  <c r="T763" i="2"/>
  <c r="R763" i="2"/>
  <c r="P763" i="2"/>
  <c r="BI761" i="2"/>
  <c r="BH761" i="2"/>
  <c r="BG761" i="2"/>
  <c r="BE761" i="2"/>
  <c r="T761" i="2"/>
  <c r="R761" i="2"/>
  <c r="P761" i="2"/>
  <c r="BI760" i="2"/>
  <c r="BH760" i="2"/>
  <c r="BG760" i="2"/>
  <c r="BE760" i="2"/>
  <c r="T760" i="2"/>
  <c r="R760" i="2"/>
  <c r="P760" i="2"/>
  <c r="BI759" i="2"/>
  <c r="BH759" i="2"/>
  <c r="BG759" i="2"/>
  <c r="BE759" i="2"/>
  <c r="T759" i="2"/>
  <c r="R759" i="2"/>
  <c r="P759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0" i="2"/>
  <c r="BH750" i="2"/>
  <c r="BG750" i="2"/>
  <c r="BE750" i="2"/>
  <c r="T750" i="2"/>
  <c r="R750" i="2"/>
  <c r="P750" i="2"/>
  <c r="BI747" i="2"/>
  <c r="BH747" i="2"/>
  <c r="BG747" i="2"/>
  <c r="BE747" i="2"/>
  <c r="T747" i="2"/>
  <c r="R747" i="2"/>
  <c r="P747" i="2"/>
  <c r="BI744" i="2"/>
  <c r="BH744" i="2"/>
  <c r="BG744" i="2"/>
  <c r="BE744" i="2"/>
  <c r="T744" i="2"/>
  <c r="R744" i="2"/>
  <c r="P744" i="2"/>
  <c r="BI740" i="2"/>
  <c r="BH740" i="2"/>
  <c r="BG740" i="2"/>
  <c r="BE740" i="2"/>
  <c r="T740" i="2"/>
  <c r="R740" i="2"/>
  <c r="P740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26" i="2"/>
  <c r="BH726" i="2"/>
  <c r="BG726" i="2"/>
  <c r="BE726" i="2"/>
  <c r="T726" i="2"/>
  <c r="R726" i="2"/>
  <c r="P726" i="2"/>
  <c r="BI725" i="2"/>
  <c r="BH725" i="2"/>
  <c r="BG725" i="2"/>
  <c r="BE725" i="2"/>
  <c r="T725" i="2"/>
  <c r="R725" i="2"/>
  <c r="P725" i="2"/>
  <c r="BI723" i="2"/>
  <c r="BH723" i="2"/>
  <c r="BG723" i="2"/>
  <c r="BE723" i="2"/>
  <c r="T723" i="2"/>
  <c r="R723" i="2"/>
  <c r="P723" i="2"/>
  <c r="BI722" i="2"/>
  <c r="BH722" i="2"/>
  <c r="BG722" i="2"/>
  <c r="BE722" i="2"/>
  <c r="T722" i="2"/>
  <c r="R722" i="2"/>
  <c r="P722" i="2"/>
  <c r="BI715" i="2"/>
  <c r="BH715" i="2"/>
  <c r="BG715" i="2"/>
  <c r="BE715" i="2"/>
  <c r="T715" i="2"/>
  <c r="R715" i="2"/>
  <c r="P715" i="2"/>
  <c r="BI714" i="2"/>
  <c r="BH714" i="2"/>
  <c r="BG714" i="2"/>
  <c r="BE714" i="2"/>
  <c r="T714" i="2"/>
  <c r="R714" i="2"/>
  <c r="P714" i="2"/>
  <c r="BI712" i="2"/>
  <c r="BH712" i="2"/>
  <c r="BG712" i="2"/>
  <c r="BE712" i="2"/>
  <c r="T712" i="2"/>
  <c r="R712" i="2"/>
  <c r="P712" i="2"/>
  <c r="BI708" i="2"/>
  <c r="BH708" i="2"/>
  <c r="BG708" i="2"/>
  <c r="BE708" i="2"/>
  <c r="T708" i="2"/>
  <c r="R708" i="2"/>
  <c r="P708" i="2"/>
  <c r="BI697" i="2"/>
  <c r="BH697" i="2"/>
  <c r="BG697" i="2"/>
  <c r="BE697" i="2"/>
  <c r="T697" i="2"/>
  <c r="R697" i="2"/>
  <c r="P697" i="2"/>
  <c r="BI690" i="2"/>
  <c r="BH690" i="2"/>
  <c r="BG690" i="2"/>
  <c r="BE690" i="2"/>
  <c r="T690" i="2"/>
  <c r="R690" i="2"/>
  <c r="P690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2" i="2"/>
  <c r="BH682" i="2"/>
  <c r="BG682" i="2"/>
  <c r="BE682" i="2"/>
  <c r="T682" i="2"/>
  <c r="R682" i="2"/>
  <c r="P682" i="2"/>
  <c r="BI663" i="2"/>
  <c r="BH663" i="2"/>
  <c r="BG663" i="2"/>
  <c r="BE663" i="2"/>
  <c r="T663" i="2"/>
  <c r="R663" i="2"/>
  <c r="P663" i="2"/>
  <c r="BI659" i="2"/>
  <c r="BH659" i="2"/>
  <c r="BG659" i="2"/>
  <c r="BE659" i="2"/>
  <c r="T659" i="2"/>
  <c r="R659" i="2"/>
  <c r="P659" i="2"/>
  <c r="BI655" i="2"/>
  <c r="BH655" i="2"/>
  <c r="BG655" i="2"/>
  <c r="BE655" i="2"/>
  <c r="T655" i="2"/>
  <c r="R655" i="2"/>
  <c r="P655" i="2"/>
  <c r="BI651" i="2"/>
  <c r="BH651" i="2"/>
  <c r="BG651" i="2"/>
  <c r="BE651" i="2"/>
  <c r="T651" i="2"/>
  <c r="R651" i="2"/>
  <c r="P651" i="2"/>
  <c r="BI647" i="2"/>
  <c r="BH647" i="2"/>
  <c r="BG647" i="2"/>
  <c r="BE647" i="2"/>
  <c r="T647" i="2"/>
  <c r="R647" i="2"/>
  <c r="P647" i="2"/>
  <c r="BI643" i="2"/>
  <c r="BH643" i="2"/>
  <c r="BG643" i="2"/>
  <c r="BE643" i="2"/>
  <c r="T643" i="2"/>
  <c r="R643" i="2"/>
  <c r="P643" i="2"/>
  <c r="BI639" i="2"/>
  <c r="BH639" i="2"/>
  <c r="BG639" i="2"/>
  <c r="BE639" i="2"/>
  <c r="T639" i="2"/>
  <c r="R639" i="2"/>
  <c r="P639" i="2"/>
  <c r="BI632" i="2"/>
  <c r="BH632" i="2"/>
  <c r="BG632" i="2"/>
  <c r="BE632" i="2"/>
  <c r="T632" i="2"/>
  <c r="R632" i="2"/>
  <c r="P632" i="2"/>
  <c r="BI624" i="2"/>
  <c r="BH624" i="2"/>
  <c r="BG624" i="2"/>
  <c r="BE624" i="2"/>
  <c r="T624" i="2"/>
  <c r="R624" i="2"/>
  <c r="P624" i="2"/>
  <c r="BI620" i="2"/>
  <c r="BH620" i="2"/>
  <c r="BG620" i="2"/>
  <c r="BE620" i="2"/>
  <c r="T620" i="2"/>
  <c r="R620" i="2"/>
  <c r="P620" i="2"/>
  <c r="BI617" i="2"/>
  <c r="BH617" i="2"/>
  <c r="BG617" i="2"/>
  <c r="BE617" i="2"/>
  <c r="T617" i="2"/>
  <c r="R617" i="2"/>
  <c r="P617" i="2"/>
  <c r="BI613" i="2"/>
  <c r="BH613" i="2"/>
  <c r="BG613" i="2"/>
  <c r="BE613" i="2"/>
  <c r="T613" i="2"/>
  <c r="R613" i="2"/>
  <c r="P613" i="2"/>
  <c r="BI609" i="2"/>
  <c r="BH609" i="2"/>
  <c r="BG609" i="2"/>
  <c r="BE609" i="2"/>
  <c r="T609" i="2"/>
  <c r="R609" i="2"/>
  <c r="P609" i="2"/>
  <c r="BI606" i="2"/>
  <c r="BH606" i="2"/>
  <c r="BG606" i="2"/>
  <c r="BE606" i="2"/>
  <c r="T606" i="2"/>
  <c r="R606" i="2"/>
  <c r="P606" i="2"/>
  <c r="BI597" i="2"/>
  <c r="BH597" i="2"/>
  <c r="BG597" i="2"/>
  <c r="BE597" i="2"/>
  <c r="T597" i="2"/>
  <c r="R597" i="2"/>
  <c r="P597" i="2"/>
  <c r="BI593" i="2"/>
  <c r="BH593" i="2"/>
  <c r="BG593" i="2"/>
  <c r="BE593" i="2"/>
  <c r="T593" i="2"/>
  <c r="R593" i="2"/>
  <c r="P593" i="2"/>
  <c r="BI590" i="2"/>
  <c r="BH590" i="2"/>
  <c r="BG590" i="2"/>
  <c r="BE590" i="2"/>
  <c r="T590" i="2"/>
  <c r="R590" i="2"/>
  <c r="P590" i="2"/>
  <c r="BI586" i="2"/>
  <c r="BH586" i="2"/>
  <c r="BG586" i="2"/>
  <c r="BE586" i="2"/>
  <c r="T586" i="2"/>
  <c r="R586" i="2"/>
  <c r="P586" i="2"/>
  <c r="BI583" i="2"/>
  <c r="BH583" i="2"/>
  <c r="BG583" i="2"/>
  <c r="BE583" i="2"/>
  <c r="T583" i="2"/>
  <c r="R583" i="2"/>
  <c r="P583" i="2"/>
  <c r="BI579" i="2"/>
  <c r="BH579" i="2"/>
  <c r="BG579" i="2"/>
  <c r="BE579" i="2"/>
  <c r="T579" i="2"/>
  <c r="R579" i="2"/>
  <c r="P579" i="2"/>
  <c r="BI575" i="2"/>
  <c r="BH575" i="2"/>
  <c r="BG575" i="2"/>
  <c r="BE575" i="2"/>
  <c r="T575" i="2"/>
  <c r="R575" i="2"/>
  <c r="P575" i="2"/>
  <c r="BI571" i="2"/>
  <c r="BH571" i="2"/>
  <c r="BG571" i="2"/>
  <c r="BE571" i="2"/>
  <c r="T571" i="2"/>
  <c r="R571" i="2"/>
  <c r="P571" i="2"/>
  <c r="BI567" i="2"/>
  <c r="BH567" i="2"/>
  <c r="BG567" i="2"/>
  <c r="BE567" i="2"/>
  <c r="T567" i="2"/>
  <c r="R567" i="2"/>
  <c r="P567" i="2"/>
  <c r="BI560" i="2"/>
  <c r="BH560" i="2"/>
  <c r="BG560" i="2"/>
  <c r="BE560" i="2"/>
  <c r="T560" i="2"/>
  <c r="R560" i="2"/>
  <c r="P560" i="2"/>
  <c r="BI556" i="2"/>
  <c r="BH556" i="2"/>
  <c r="BG556" i="2"/>
  <c r="BE556" i="2"/>
  <c r="T556" i="2"/>
  <c r="R556" i="2"/>
  <c r="P556" i="2"/>
  <c r="BI549" i="2"/>
  <c r="BH549" i="2"/>
  <c r="BG549" i="2"/>
  <c r="BE549" i="2"/>
  <c r="T549" i="2"/>
  <c r="R549" i="2"/>
  <c r="P549" i="2"/>
  <c r="BI546" i="2"/>
  <c r="BH546" i="2"/>
  <c r="BG546" i="2"/>
  <c r="BE546" i="2"/>
  <c r="T546" i="2"/>
  <c r="R546" i="2"/>
  <c r="P546" i="2"/>
  <c r="BI542" i="2"/>
  <c r="BH542" i="2"/>
  <c r="BG542" i="2"/>
  <c r="BE542" i="2"/>
  <c r="T542" i="2"/>
  <c r="R542" i="2"/>
  <c r="P542" i="2"/>
  <c r="BI538" i="2"/>
  <c r="BH538" i="2"/>
  <c r="BG538" i="2"/>
  <c r="BE538" i="2"/>
  <c r="T538" i="2"/>
  <c r="R538" i="2"/>
  <c r="P538" i="2"/>
  <c r="BI534" i="2"/>
  <c r="BH534" i="2"/>
  <c r="BG534" i="2"/>
  <c r="BE534" i="2"/>
  <c r="T534" i="2"/>
  <c r="R534" i="2"/>
  <c r="P534" i="2"/>
  <c r="BI526" i="2"/>
  <c r="BH526" i="2"/>
  <c r="BG526" i="2"/>
  <c r="BE526" i="2"/>
  <c r="T526" i="2"/>
  <c r="R526" i="2"/>
  <c r="P526" i="2"/>
  <c r="BI522" i="2"/>
  <c r="BH522" i="2"/>
  <c r="BG522" i="2"/>
  <c r="BE522" i="2"/>
  <c r="T522" i="2"/>
  <c r="R522" i="2"/>
  <c r="P522" i="2"/>
  <c r="BI518" i="2"/>
  <c r="BH518" i="2"/>
  <c r="BG518" i="2"/>
  <c r="BE518" i="2"/>
  <c r="T518" i="2"/>
  <c r="R518" i="2"/>
  <c r="P518" i="2"/>
  <c r="BI511" i="2"/>
  <c r="BH511" i="2"/>
  <c r="BG511" i="2"/>
  <c r="BE511" i="2"/>
  <c r="T511" i="2"/>
  <c r="R511" i="2"/>
  <c r="P511" i="2"/>
  <c r="BI496" i="2"/>
  <c r="BH496" i="2"/>
  <c r="BG496" i="2"/>
  <c r="BE496" i="2"/>
  <c r="T496" i="2"/>
  <c r="R496" i="2"/>
  <c r="P496" i="2"/>
  <c r="BI492" i="2"/>
  <c r="BH492" i="2"/>
  <c r="BG492" i="2"/>
  <c r="BE492" i="2"/>
  <c r="T492" i="2"/>
  <c r="R492" i="2"/>
  <c r="P492" i="2"/>
  <c r="BI489" i="2"/>
  <c r="BH489" i="2"/>
  <c r="BG489" i="2"/>
  <c r="BE489" i="2"/>
  <c r="T489" i="2"/>
  <c r="T488" i="2" s="1"/>
  <c r="R489" i="2"/>
  <c r="R488" i="2" s="1"/>
  <c r="P489" i="2"/>
  <c r="P488" i="2"/>
  <c r="BI487" i="2"/>
  <c r="BH487" i="2"/>
  <c r="BG487" i="2"/>
  <c r="BE487" i="2"/>
  <c r="T487" i="2"/>
  <c r="T486" i="2" s="1"/>
  <c r="R487" i="2"/>
  <c r="R486" i="2" s="1"/>
  <c r="P487" i="2"/>
  <c r="P486" i="2" s="1"/>
  <c r="BI485" i="2"/>
  <c r="BH485" i="2"/>
  <c r="BG485" i="2"/>
  <c r="BE485" i="2"/>
  <c r="T485" i="2"/>
  <c r="T484" i="2" s="1"/>
  <c r="R485" i="2"/>
  <c r="R484" i="2" s="1"/>
  <c r="P485" i="2"/>
  <c r="P484" i="2" s="1"/>
  <c r="BI482" i="2"/>
  <c r="BH482" i="2"/>
  <c r="BG482" i="2"/>
  <c r="BE482" i="2"/>
  <c r="T482" i="2"/>
  <c r="R482" i="2"/>
  <c r="P482" i="2"/>
  <c r="BI480" i="2"/>
  <c r="BH480" i="2"/>
  <c r="BG480" i="2"/>
  <c r="BE480" i="2"/>
  <c r="T480" i="2"/>
  <c r="R480" i="2"/>
  <c r="P480" i="2"/>
  <c r="BI476" i="2"/>
  <c r="BH476" i="2"/>
  <c r="BG476" i="2"/>
  <c r="BE476" i="2"/>
  <c r="T476" i="2"/>
  <c r="R476" i="2"/>
  <c r="P476" i="2"/>
  <c r="BI474" i="2"/>
  <c r="BH474" i="2"/>
  <c r="BG474" i="2"/>
  <c r="BE474" i="2"/>
  <c r="T474" i="2"/>
  <c r="R474" i="2"/>
  <c r="P474" i="2"/>
  <c r="BI470" i="2"/>
  <c r="BH470" i="2"/>
  <c r="BG470" i="2"/>
  <c r="BE470" i="2"/>
  <c r="T470" i="2"/>
  <c r="R470" i="2"/>
  <c r="P470" i="2"/>
  <c r="BI468" i="2"/>
  <c r="BH468" i="2"/>
  <c r="BG468" i="2"/>
  <c r="BE468" i="2"/>
  <c r="T468" i="2"/>
  <c r="R468" i="2"/>
  <c r="P468" i="2"/>
  <c r="BI464" i="2"/>
  <c r="BH464" i="2"/>
  <c r="BG464" i="2"/>
  <c r="BE464" i="2"/>
  <c r="T464" i="2"/>
  <c r="R464" i="2"/>
  <c r="P464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7" i="2"/>
  <c r="BH457" i="2"/>
  <c r="BG457" i="2"/>
  <c r="BE457" i="2"/>
  <c r="T457" i="2"/>
  <c r="R457" i="2"/>
  <c r="P457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48" i="2"/>
  <c r="BH448" i="2"/>
  <c r="BG448" i="2"/>
  <c r="BE448" i="2"/>
  <c r="T448" i="2"/>
  <c r="R448" i="2"/>
  <c r="P448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39" i="2"/>
  <c r="BH439" i="2"/>
  <c r="BG439" i="2"/>
  <c r="BE439" i="2"/>
  <c r="T439" i="2"/>
  <c r="R439" i="2"/>
  <c r="P439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21" i="2"/>
  <c r="BH421" i="2"/>
  <c r="BG421" i="2"/>
  <c r="BE421" i="2"/>
  <c r="T421" i="2"/>
  <c r="T420" i="2" s="1"/>
  <c r="R421" i="2"/>
  <c r="R420" i="2" s="1"/>
  <c r="P421" i="2"/>
  <c r="P420" i="2" s="1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79" i="2"/>
  <c r="BH379" i="2"/>
  <c r="BG379" i="2"/>
  <c r="BE379" i="2"/>
  <c r="T379" i="2"/>
  <c r="R379" i="2"/>
  <c r="P379" i="2"/>
  <c r="BI374" i="2"/>
  <c r="BH374" i="2"/>
  <c r="BG374" i="2"/>
  <c r="BE374" i="2"/>
  <c r="T374" i="2"/>
  <c r="R374" i="2"/>
  <c r="P374" i="2"/>
  <c r="BI365" i="2"/>
  <c r="BH365" i="2"/>
  <c r="BG365" i="2"/>
  <c r="BE365" i="2"/>
  <c r="T365" i="2"/>
  <c r="R365" i="2"/>
  <c r="P365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27" i="2"/>
  <c r="BH327" i="2"/>
  <c r="BG327" i="2"/>
  <c r="BE327" i="2"/>
  <c r="T327" i="2"/>
  <c r="R327" i="2"/>
  <c r="P327" i="2"/>
  <c r="BI323" i="2"/>
  <c r="BH323" i="2"/>
  <c r="BG323" i="2"/>
  <c r="BE323" i="2"/>
  <c r="T323" i="2"/>
  <c r="R323" i="2"/>
  <c r="P323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6" i="2"/>
  <c r="BH306" i="2"/>
  <c r="BG306" i="2"/>
  <c r="BE306" i="2"/>
  <c r="T306" i="2"/>
  <c r="R306" i="2"/>
  <c r="P306" i="2"/>
  <c r="BI302" i="2"/>
  <c r="BH302" i="2"/>
  <c r="BG302" i="2"/>
  <c r="BE302" i="2"/>
  <c r="T302" i="2"/>
  <c r="R302" i="2"/>
  <c r="P302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0" i="2"/>
  <c r="BH250" i="2"/>
  <c r="BG250" i="2"/>
  <c r="BE250" i="2"/>
  <c r="T250" i="2"/>
  <c r="R250" i="2"/>
  <c r="P250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4" i="2"/>
  <c r="BH214" i="2"/>
  <c r="BG214" i="2"/>
  <c r="BE214" i="2"/>
  <c r="T214" i="2"/>
  <c r="R214" i="2"/>
  <c r="P214" i="2"/>
  <c r="BI208" i="2"/>
  <c r="BH208" i="2"/>
  <c r="BG208" i="2"/>
  <c r="BE208" i="2"/>
  <c r="T208" i="2"/>
  <c r="R208" i="2"/>
  <c r="P208" i="2"/>
  <c r="BI204" i="2"/>
  <c r="BH204" i="2"/>
  <c r="BG204" i="2"/>
  <c r="BE204" i="2"/>
  <c r="T204" i="2"/>
  <c r="R204" i="2"/>
  <c r="P204" i="2"/>
  <c r="BI200" i="2"/>
  <c r="BH200" i="2"/>
  <c r="BG200" i="2"/>
  <c r="BE200" i="2"/>
  <c r="T200" i="2"/>
  <c r="R200" i="2"/>
  <c r="P200" i="2"/>
  <c r="BI194" i="2"/>
  <c r="BH194" i="2"/>
  <c r="BG194" i="2"/>
  <c r="BE194" i="2"/>
  <c r="T194" i="2"/>
  <c r="R194" i="2"/>
  <c r="P194" i="2"/>
  <c r="BI189" i="2"/>
  <c r="BH189" i="2"/>
  <c r="BG189" i="2"/>
  <c r="BE189" i="2"/>
  <c r="T189" i="2"/>
  <c r="R189" i="2"/>
  <c r="P189" i="2"/>
  <c r="BI185" i="2"/>
  <c r="BH185" i="2"/>
  <c r="BG185" i="2"/>
  <c r="BE185" i="2"/>
  <c r="T185" i="2"/>
  <c r="R185" i="2"/>
  <c r="P185" i="2"/>
  <c r="BI180" i="2"/>
  <c r="BH180" i="2"/>
  <c r="BG180" i="2"/>
  <c r="BE180" i="2"/>
  <c r="T180" i="2"/>
  <c r="R180" i="2"/>
  <c r="P180" i="2"/>
  <c r="BI177" i="2"/>
  <c r="BH177" i="2"/>
  <c r="BG177" i="2"/>
  <c r="BE177" i="2"/>
  <c r="T177" i="2"/>
  <c r="R177" i="2"/>
  <c r="P177" i="2"/>
  <c r="BI173" i="2"/>
  <c r="BH173" i="2"/>
  <c r="BG173" i="2"/>
  <c r="BE173" i="2"/>
  <c r="T173" i="2"/>
  <c r="R173" i="2"/>
  <c r="P173" i="2"/>
  <c r="BI169" i="2"/>
  <c r="BH169" i="2"/>
  <c r="BG169" i="2"/>
  <c r="BE169" i="2"/>
  <c r="T169" i="2"/>
  <c r="R169" i="2"/>
  <c r="P169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R137" i="2"/>
  <c r="P137" i="2"/>
  <c r="BI134" i="2"/>
  <c r="BH134" i="2"/>
  <c r="BG134" i="2"/>
  <c r="BE134" i="2"/>
  <c r="T134" i="2"/>
  <c r="R134" i="2"/>
  <c r="P134" i="2"/>
  <c r="BI130" i="2"/>
  <c r="BH130" i="2"/>
  <c r="BG130" i="2"/>
  <c r="BE130" i="2"/>
  <c r="T130" i="2"/>
  <c r="R130" i="2"/>
  <c r="P130" i="2"/>
  <c r="BI125" i="2"/>
  <c r="BH125" i="2"/>
  <c r="BG125" i="2"/>
  <c r="BE125" i="2"/>
  <c r="T125" i="2"/>
  <c r="R125" i="2"/>
  <c r="P125" i="2"/>
  <c r="BI123" i="2"/>
  <c r="BH123" i="2"/>
  <c r="BG123" i="2"/>
  <c r="BE123" i="2"/>
  <c r="T123" i="2"/>
  <c r="R123" i="2"/>
  <c r="P123" i="2"/>
  <c r="BI116" i="2"/>
  <c r="BH116" i="2"/>
  <c r="BG116" i="2"/>
  <c r="BE116" i="2"/>
  <c r="T116" i="2"/>
  <c r="R116" i="2"/>
  <c r="P116" i="2"/>
  <c r="BI112" i="2"/>
  <c r="BH112" i="2"/>
  <c r="BG112" i="2"/>
  <c r="BE112" i="2"/>
  <c r="T112" i="2"/>
  <c r="R112" i="2"/>
  <c r="P112" i="2"/>
  <c r="J106" i="2"/>
  <c r="J105" i="2"/>
  <c r="F105" i="2"/>
  <c r="F103" i="2"/>
  <c r="E101" i="2"/>
  <c r="J55" i="2"/>
  <c r="J54" i="2"/>
  <c r="F54" i="2"/>
  <c r="F52" i="2"/>
  <c r="E50" i="2"/>
  <c r="J18" i="2"/>
  <c r="E18" i="2"/>
  <c r="F106" i="2" s="1"/>
  <c r="J17" i="2"/>
  <c r="J12" i="2"/>
  <c r="J52" i="2" s="1"/>
  <c r="E7" i="2"/>
  <c r="E99" i="2" s="1"/>
  <c r="L50" i="1"/>
  <c r="AM50" i="1"/>
  <c r="AM49" i="1"/>
  <c r="L49" i="1"/>
  <c r="AM47" i="1"/>
  <c r="L47" i="1"/>
  <c r="L45" i="1"/>
  <c r="L44" i="1"/>
  <c r="J774" i="2"/>
  <c r="J728" i="2"/>
  <c r="J586" i="2"/>
  <c r="J453" i="2"/>
  <c r="J379" i="2"/>
  <c r="J287" i="2"/>
  <c r="BK250" i="2"/>
  <c r="BK142" i="2"/>
  <c r="BK740" i="2"/>
  <c r="BK647" i="2"/>
  <c r="BK571" i="2"/>
  <c r="BK480" i="2"/>
  <c r="BK374" i="2"/>
  <c r="J256" i="2"/>
  <c r="J123" i="2"/>
  <c r="J769" i="2"/>
  <c r="J697" i="2"/>
  <c r="J590" i="2"/>
  <c r="BK496" i="2"/>
  <c r="BK448" i="2"/>
  <c r="BK332" i="2"/>
  <c r="J218" i="2"/>
  <c r="BK134" i="2"/>
  <c r="J797" i="2"/>
  <c r="J754" i="2"/>
  <c r="BK639" i="2"/>
  <c r="BK468" i="2"/>
  <c r="BK402" i="2"/>
  <c r="J302" i="2"/>
  <c r="J155" i="2"/>
  <c r="J91" i="3"/>
  <c r="J112" i="3"/>
  <c r="BK91" i="3"/>
  <c r="J84" i="8"/>
  <c r="BK112" i="10"/>
  <c r="BK99" i="11"/>
  <c r="BK87" i="11"/>
  <c r="J780" i="2"/>
  <c r="J714" i="2"/>
  <c r="J571" i="2"/>
  <c r="J430" i="2"/>
  <c r="BK341" i="2"/>
  <c r="BK287" i="2"/>
  <c r="J220" i="2"/>
  <c r="J134" i="2"/>
  <c r="J759" i="2"/>
  <c r="J651" i="2"/>
  <c r="BK583" i="2"/>
  <c r="J487" i="2"/>
  <c r="J402" i="2"/>
  <c r="J281" i="2"/>
  <c r="BK125" i="2"/>
  <c r="J750" i="2"/>
  <c r="J715" i="2"/>
  <c r="J597" i="2"/>
  <c r="BK522" i="2"/>
  <c r="J457" i="2"/>
  <c r="J386" i="2"/>
  <c r="J231" i="2"/>
  <c r="BK137" i="2"/>
  <c r="BK747" i="2"/>
  <c r="J613" i="2"/>
  <c r="J480" i="2"/>
  <c r="J425" i="2"/>
  <c r="J341" i="2"/>
  <c r="BK281" i="2"/>
  <c r="J173" i="2"/>
  <c r="J114" i="3"/>
  <c r="BK97" i="3"/>
  <c r="J93" i="3"/>
  <c r="BK84" i="8"/>
  <c r="J84" i="9"/>
  <c r="J107" i="10"/>
  <c r="BK110" i="10"/>
  <c r="J91" i="11"/>
  <c r="BK770" i="2"/>
  <c r="BK715" i="2"/>
  <c r="BK579" i="2"/>
  <c r="J445" i="2"/>
  <c r="BK353" i="2"/>
  <c r="J293" i="2"/>
  <c r="BK218" i="2"/>
  <c r="J112" i="2"/>
  <c r="J729" i="2"/>
  <c r="J639" i="2"/>
  <c r="J567" i="2"/>
  <c r="BK482" i="2"/>
  <c r="J413" i="2"/>
  <c r="BK284" i="2"/>
  <c r="J142" i="2"/>
  <c r="BK761" i="2"/>
  <c r="J686" i="2"/>
  <c r="J583" i="2"/>
  <c r="BK511" i="2"/>
  <c r="J461" i="2"/>
  <c r="J358" i="2"/>
  <c r="J250" i="2"/>
  <c r="J162" i="2"/>
  <c r="BK827" i="2"/>
  <c r="J770" i="2"/>
  <c r="BK722" i="2"/>
  <c r="BK586" i="2"/>
  <c r="BK434" i="2"/>
  <c r="J374" i="2"/>
  <c r="BK268" i="2"/>
  <c r="J153" i="2"/>
  <c r="BK110" i="3"/>
  <c r="BK88" i="3"/>
  <c r="BK84" i="4"/>
  <c r="J110" i="10"/>
  <c r="BK99" i="10"/>
  <c r="J99" i="11"/>
  <c r="J805" i="2"/>
  <c r="J518" i="2"/>
  <c r="J443" i="2"/>
  <c r="J334" i="2"/>
  <c r="J228" i="2"/>
  <c r="J137" i="2"/>
  <c r="BK789" i="2"/>
  <c r="J712" i="2"/>
  <c r="J593" i="2"/>
  <c r="J492" i="2"/>
  <c r="BK425" i="2"/>
  <c r="J290" i="2"/>
  <c r="BK146" i="2"/>
  <c r="J755" i="2"/>
  <c r="J643" i="2"/>
  <c r="J556" i="2"/>
  <c r="BK470" i="2"/>
  <c r="J350" i="2"/>
  <c r="BK270" i="2"/>
  <c r="BK200" i="2"/>
  <c r="BK833" i="2"/>
  <c r="J822" i="2"/>
  <c r="J726" i="2"/>
  <c r="J609" i="2"/>
  <c r="BK452" i="2"/>
  <c r="BK379" i="2"/>
  <c r="J270" i="2"/>
  <c r="BK180" i="2"/>
  <c r="BK112" i="3"/>
  <c r="J96" i="3"/>
  <c r="J84" i="4"/>
  <c r="F36" i="6"/>
  <c r="BC59" i="1" s="1"/>
  <c r="BK84" i="9"/>
  <c r="BK102" i="10"/>
  <c r="J104" i="10"/>
  <c r="BK96" i="11"/>
  <c r="BK814" i="2"/>
  <c r="BK754" i="2"/>
  <c r="BK659" i="2"/>
  <c r="BK487" i="2"/>
  <c r="BK413" i="2"/>
  <c r="J319" i="2"/>
  <c r="BK256" i="2"/>
  <c r="BK173" i="2"/>
  <c r="BK800" i="2"/>
  <c r="J687" i="2"/>
  <c r="BK597" i="2"/>
  <c r="BK518" i="2"/>
  <c r="J434" i="2"/>
  <c r="J310" i="2"/>
  <c r="J150" i="2"/>
  <c r="J777" i="2"/>
  <c r="J560" i="2"/>
  <c r="BK464" i="2"/>
  <c r="BK354" i="2"/>
  <c r="BK253" i="2"/>
  <c r="BK177" i="2"/>
  <c r="J760" i="2"/>
  <c r="J659" i="2"/>
  <c r="J606" i="2"/>
  <c r="J464" i="2"/>
  <c r="BK411" i="2"/>
  <c r="J265" i="2"/>
  <c r="J146" i="2"/>
  <c r="BK108" i="3"/>
  <c r="J86" i="3"/>
  <c r="F37" i="4"/>
  <c r="BK107" i="10"/>
  <c r="J89" i="11"/>
  <c r="BK802" i="2"/>
  <c r="BK708" i="2"/>
  <c r="J538" i="2"/>
  <c r="BK457" i="2"/>
  <c r="J389" i="2"/>
  <c r="BK315" i="2"/>
  <c r="J244" i="2"/>
  <c r="BK153" i="2"/>
  <c r="BK777" i="2"/>
  <c r="J655" i="2"/>
  <c r="BK590" i="2"/>
  <c r="J511" i="2"/>
  <c r="J432" i="2"/>
  <c r="J327" i="2"/>
  <c r="BK159" i="2"/>
  <c r="BK774" i="2"/>
  <c r="BK714" i="2"/>
  <c r="BK609" i="2"/>
  <c r="BK526" i="2"/>
  <c r="BK453" i="2"/>
  <c r="J348" i="2"/>
  <c r="BK244" i="2"/>
  <c r="BK194" i="2"/>
  <c r="J116" i="2"/>
  <c r="BK822" i="2"/>
  <c r="BK755" i="2"/>
  <c r="J617" i="2"/>
  <c r="J459" i="2"/>
  <c r="J398" i="2"/>
  <c r="BK290" i="2"/>
  <c r="J200" i="2"/>
  <c r="J125" i="2"/>
  <c r="J104" i="3"/>
  <c r="BK114" i="3"/>
  <c r="F36" i="4"/>
  <c r="BC57" i="1" s="1"/>
  <c r="J84" i="7"/>
  <c r="J99" i="10"/>
  <c r="BK104" i="10"/>
  <c r="BK91" i="11"/>
  <c r="J794" i="2"/>
  <c r="BK750" i="2"/>
  <c r="BK655" i="2"/>
  <c r="J474" i="2"/>
  <c r="J411" i="2"/>
  <c r="BK317" i="2"/>
  <c r="BK265" i="2"/>
  <c r="J185" i="2"/>
  <c r="BK763" i="2"/>
  <c r="BK682" i="2"/>
  <c r="BK549" i="2"/>
  <c r="BK461" i="2"/>
  <c r="J354" i="2"/>
  <c r="BK204" i="2"/>
  <c r="BK805" i="2"/>
  <c r="BK729" i="2"/>
  <c r="J682" i="2"/>
  <c r="BK575" i="2"/>
  <c r="BK489" i="2"/>
  <c r="BK421" i="2"/>
  <c r="J317" i="2"/>
  <c r="BK228" i="2"/>
  <c r="BK150" i="2"/>
  <c r="J830" i="2"/>
  <c r="J786" i="2"/>
  <c r="BK651" i="2"/>
  <c r="J485" i="2"/>
  <c r="BK430" i="2"/>
  <c r="BK344" i="2"/>
  <c r="BK263" i="2"/>
  <c r="BK130" i="2"/>
  <c r="BK106" i="3"/>
  <c r="J110" i="3"/>
  <c r="J86" i="10"/>
  <c r="BK102" i="11"/>
  <c r="BK94" i="11"/>
  <c r="BK769" i="2"/>
  <c r="J690" i="2"/>
  <c r="J526" i="2"/>
  <c r="J452" i="2"/>
  <c r="BK398" i="2"/>
  <c r="BK310" i="2"/>
  <c r="BK247" i="2"/>
  <c r="J159" i="2"/>
  <c r="J761" i="2"/>
  <c r="J722" i="2"/>
  <c r="J620" i="2"/>
  <c r="BK538" i="2"/>
  <c r="BK443" i="2"/>
  <c r="BK352" i="2"/>
  <c r="J180" i="2"/>
  <c r="J789" i="2"/>
  <c r="BK728" i="2"/>
  <c r="J624" i="2"/>
  <c r="BK542" i="2"/>
  <c r="BK485" i="2"/>
  <c r="BK445" i="2"/>
  <c r="J344" i="2"/>
  <c r="BK220" i="2"/>
  <c r="BK155" i="2"/>
  <c r="BK697" i="2"/>
  <c r="J647" i="2"/>
  <c r="BK560" i="2"/>
  <c r="J448" i="2"/>
  <c r="BK386" i="2"/>
  <c r="J323" i="2"/>
  <c r="BK231" i="2"/>
  <c r="BK112" i="2"/>
  <c r="J102" i="3"/>
  <c r="J108" i="3"/>
  <c r="F34" i="4"/>
  <c r="BA57" i="1"/>
  <c r="J112" i="10"/>
  <c r="J89" i="10"/>
  <c r="BK86" i="10"/>
  <c r="BK812" i="2"/>
  <c r="BK759" i="2"/>
  <c r="BK617" i="2"/>
  <c r="J482" i="2"/>
  <c r="BK418" i="2"/>
  <c r="BK323" i="2"/>
  <c r="J263" i="2"/>
  <c r="BK162" i="2"/>
  <c r="J130" i="2"/>
  <c r="J723" i="2"/>
  <c r="BK624" i="2"/>
  <c r="J546" i="2"/>
  <c r="J468" i="2"/>
  <c r="BK365" i="2"/>
  <c r="BK185" i="2"/>
  <c r="J814" i="2"/>
  <c r="J740" i="2"/>
  <c r="BK663" i="2"/>
  <c r="BK567" i="2"/>
  <c r="BK492" i="2"/>
  <c r="J428" i="2"/>
  <c r="BK302" i="2"/>
  <c r="J204" i="2"/>
  <c r="J833" i="2"/>
  <c r="J800" i="2"/>
  <c r="BK744" i="2"/>
  <c r="BK643" i="2"/>
  <c r="J476" i="2"/>
  <c r="BK416" i="2"/>
  <c r="BK306" i="2"/>
  <c r="J177" i="2"/>
  <c r="BK86" i="3"/>
  <c r="BK99" i="3"/>
  <c r="J94" i="3"/>
  <c r="J102" i="11"/>
  <c r="BK89" i="11"/>
  <c r="BK765" i="2"/>
  <c r="BK712" i="2"/>
  <c r="J542" i="2"/>
  <c r="BK432" i="2"/>
  <c r="BK350" i="2"/>
  <c r="J306" i="2"/>
  <c r="J208" i="2"/>
  <c r="BK116" i="2"/>
  <c r="J725" i="2"/>
  <c r="BK613" i="2"/>
  <c r="J534" i="2"/>
  <c r="BK436" i="2"/>
  <c r="J332" i="2"/>
  <c r="BK169" i="2"/>
  <c r="BK780" i="2"/>
  <c r="BK723" i="2"/>
  <c r="BK620" i="2"/>
  <c r="BK534" i="2"/>
  <c r="BK459" i="2"/>
  <c r="BK389" i="2"/>
  <c r="J247" i="2"/>
  <c r="J169" i="2"/>
  <c r="J827" i="2"/>
  <c r="J765" i="2"/>
  <c r="BK687" i="2"/>
  <c r="J575" i="2"/>
  <c r="J421" i="2"/>
  <c r="BK327" i="2"/>
  <c r="BK208" i="2"/>
  <c r="J106" i="3"/>
  <c r="BK94" i="3"/>
  <c r="BK96" i="3"/>
  <c r="J84" i="6"/>
  <c r="BK84" i="7"/>
  <c r="BK89" i="10"/>
  <c r="J87" i="11"/>
  <c r="BK797" i="2"/>
  <c r="J744" i="2"/>
  <c r="BK593" i="2"/>
  <c r="J470" i="2"/>
  <c r="J439" i="2"/>
  <c r="J352" i="2"/>
  <c r="J268" i="2"/>
  <c r="J194" i="2"/>
  <c r="BK123" i="2"/>
  <c r="BK726" i="2"/>
  <c r="BK632" i="2"/>
  <c r="BK556" i="2"/>
  <c r="BK474" i="2"/>
  <c r="BK358" i="2"/>
  <c r="BK214" i="2"/>
  <c r="J812" i="2"/>
  <c r="J763" i="2"/>
  <c r="BK690" i="2"/>
  <c r="J579" i="2"/>
  <c r="J496" i="2"/>
  <c r="J418" i="2"/>
  <c r="J315" i="2"/>
  <c r="J214" i="2"/>
  <c r="AS54" i="1"/>
  <c r="J365" i="2"/>
  <c r="BK293" i="2"/>
  <c r="J189" i="2"/>
  <c r="J97" i="3"/>
  <c r="J88" i="3"/>
  <c r="BK102" i="3"/>
  <c r="BK82" i="5"/>
  <c r="BK84" i="6"/>
  <c r="J102" i="10"/>
  <c r="J96" i="11"/>
  <c r="BK786" i="2"/>
  <c r="J747" i="2"/>
  <c r="J663" i="2"/>
  <c r="J489" i="2"/>
  <c r="J436" i="2"/>
  <c r="BK348" i="2"/>
  <c r="J284" i="2"/>
  <c r="BK189" i="2"/>
  <c r="J140" i="2"/>
  <c r="BK760" i="2"/>
  <c r="J708" i="2"/>
  <c r="BK606" i="2"/>
  <c r="J522" i="2"/>
  <c r="BK439" i="2"/>
  <c r="J353" i="2"/>
  <c r="BK223" i="2"/>
  <c r="J802" i="2"/>
  <c r="BK725" i="2"/>
  <c r="J632" i="2"/>
  <c r="J549" i="2"/>
  <c r="BK476" i="2"/>
  <c r="J416" i="2"/>
  <c r="BK319" i="2"/>
  <c r="J223" i="2"/>
  <c r="BK140" i="2"/>
  <c r="BK830" i="2"/>
  <c r="BK794" i="2"/>
  <c r="BK686" i="2"/>
  <c r="BK546" i="2"/>
  <c r="BK428" i="2"/>
  <c r="BK334" i="2"/>
  <c r="J253" i="2"/>
  <c r="J99" i="3"/>
  <c r="BK93" i="3"/>
  <c r="BK104" i="3"/>
  <c r="J82" i="5"/>
  <c r="J115" i="10"/>
  <c r="BK115" i="10"/>
  <c r="J94" i="11"/>
  <c r="R825" i="2" l="1"/>
  <c r="P825" i="2"/>
  <c r="T825" i="2"/>
  <c r="T111" i="2"/>
  <c r="T129" i="2"/>
  <c r="T158" i="2"/>
  <c r="T172" i="2"/>
  <c r="P199" i="2"/>
  <c r="P333" i="2"/>
  <c r="T410" i="2"/>
  <c r="T424" i="2"/>
  <c r="T438" i="2"/>
  <c r="R447" i="2"/>
  <c r="R491" i="2"/>
  <c r="P592" i="2"/>
  <c r="R608" i="2"/>
  <c r="BK681" i="2"/>
  <c r="J681" i="2" s="1"/>
  <c r="J79" i="2" s="1"/>
  <c r="T689" i="2"/>
  <c r="T746" i="2"/>
  <c r="R776" i="2"/>
  <c r="P788" i="2"/>
  <c r="P796" i="2"/>
  <c r="P804" i="2"/>
  <c r="T85" i="3"/>
  <c r="T90" i="3"/>
  <c r="BK88" i="10"/>
  <c r="J88" i="10" s="1"/>
  <c r="J62" i="10" s="1"/>
  <c r="R101" i="10"/>
  <c r="R86" i="11"/>
  <c r="T93" i="11"/>
  <c r="T85" i="11" s="1"/>
  <c r="T84" i="11" s="1"/>
  <c r="R111" i="2"/>
  <c r="R129" i="2"/>
  <c r="R158" i="2"/>
  <c r="R172" i="2"/>
  <c r="T199" i="2"/>
  <c r="T333" i="2"/>
  <c r="R410" i="2"/>
  <c r="BK424" i="2"/>
  <c r="J424" i="2" s="1"/>
  <c r="J70" i="2" s="1"/>
  <c r="R438" i="2"/>
  <c r="T447" i="2"/>
  <c r="P491" i="2"/>
  <c r="BK592" i="2"/>
  <c r="J592" i="2" s="1"/>
  <c r="J77" i="2" s="1"/>
  <c r="T608" i="2"/>
  <c r="T681" i="2"/>
  <c r="P689" i="2"/>
  <c r="R746" i="2"/>
  <c r="T776" i="2"/>
  <c r="R788" i="2"/>
  <c r="T796" i="2"/>
  <c r="R804" i="2"/>
  <c r="P85" i="3"/>
  <c r="P90" i="3"/>
  <c r="R88" i="10"/>
  <c r="P101" i="10"/>
  <c r="P84" i="10" s="1"/>
  <c r="P83" i="10" s="1"/>
  <c r="AU63" i="1" s="1"/>
  <c r="P111" i="2"/>
  <c r="P129" i="2"/>
  <c r="P158" i="2"/>
  <c r="P172" i="2"/>
  <c r="R199" i="2"/>
  <c r="R333" i="2"/>
  <c r="P410" i="2"/>
  <c r="P424" i="2"/>
  <c r="BK438" i="2"/>
  <c r="J438" i="2" s="1"/>
  <c r="J71" i="2" s="1"/>
  <c r="BK447" i="2"/>
  <c r="J447" i="2" s="1"/>
  <c r="J72" i="2" s="1"/>
  <c r="BK491" i="2"/>
  <c r="J491" i="2" s="1"/>
  <c r="J76" i="2" s="1"/>
  <c r="T592" i="2"/>
  <c r="P608" i="2"/>
  <c r="P681" i="2"/>
  <c r="BK689" i="2"/>
  <c r="J689" i="2" s="1"/>
  <c r="J80" i="2" s="1"/>
  <c r="BK746" i="2"/>
  <c r="J746" i="2" s="1"/>
  <c r="J81" i="2" s="1"/>
  <c r="P776" i="2"/>
  <c r="BK788" i="2"/>
  <c r="J788" i="2" s="1"/>
  <c r="J83" i="2" s="1"/>
  <c r="BK796" i="2"/>
  <c r="J796" i="2" s="1"/>
  <c r="J84" i="2" s="1"/>
  <c r="BK804" i="2"/>
  <c r="J804" i="2" s="1"/>
  <c r="J85" i="2" s="1"/>
  <c r="BK85" i="3"/>
  <c r="J85" i="3"/>
  <c r="J61" i="3"/>
  <c r="BK90" i="3"/>
  <c r="J90" i="3" s="1"/>
  <c r="J62" i="3" s="1"/>
  <c r="T88" i="10"/>
  <c r="T101" i="10"/>
  <c r="BK86" i="11"/>
  <c r="J86" i="11" s="1"/>
  <c r="J61" i="11" s="1"/>
  <c r="T86" i="11"/>
  <c r="P93" i="11"/>
  <c r="BK111" i="2"/>
  <c r="J111" i="2" s="1"/>
  <c r="J61" i="2" s="1"/>
  <c r="BK129" i="2"/>
  <c r="J129" i="2" s="1"/>
  <c r="J62" i="2" s="1"/>
  <c r="BK158" i="2"/>
  <c r="J158" i="2" s="1"/>
  <c r="J63" i="2" s="1"/>
  <c r="BK172" i="2"/>
  <c r="J172" i="2" s="1"/>
  <c r="J64" i="2" s="1"/>
  <c r="BK199" i="2"/>
  <c r="J199" i="2" s="1"/>
  <c r="J65" i="2" s="1"/>
  <c r="BK333" i="2"/>
  <c r="J333" i="2" s="1"/>
  <c r="J66" i="2" s="1"/>
  <c r="BK410" i="2"/>
  <c r="J410" i="2" s="1"/>
  <c r="J67" i="2" s="1"/>
  <c r="R424" i="2"/>
  <c r="P438" i="2"/>
  <c r="P447" i="2"/>
  <c r="T491" i="2"/>
  <c r="R592" i="2"/>
  <c r="BK608" i="2"/>
  <c r="J608" i="2" s="1"/>
  <c r="J78" i="2" s="1"/>
  <c r="R681" i="2"/>
  <c r="R689" i="2"/>
  <c r="P746" i="2"/>
  <c r="BK776" i="2"/>
  <c r="J776" i="2" s="1"/>
  <c r="J82" i="2" s="1"/>
  <c r="T788" i="2"/>
  <c r="R796" i="2"/>
  <c r="T804" i="2"/>
  <c r="R85" i="3"/>
  <c r="R90" i="3"/>
  <c r="P88" i="10"/>
  <c r="BK101" i="10"/>
  <c r="J101" i="10" s="1"/>
  <c r="J63" i="10" s="1"/>
  <c r="P86" i="11"/>
  <c r="P85" i="11"/>
  <c r="P84" i="11" s="1"/>
  <c r="AU64" i="1" s="1"/>
  <c r="BK93" i="11"/>
  <c r="J93" i="11" s="1"/>
  <c r="J62" i="11" s="1"/>
  <c r="R93" i="11"/>
  <c r="BK486" i="2"/>
  <c r="J486" i="2" s="1"/>
  <c r="J74" i="2" s="1"/>
  <c r="BK83" i="6"/>
  <c r="J83" i="6" s="1"/>
  <c r="J61" i="6" s="1"/>
  <c r="BK85" i="10"/>
  <c r="J85" i="10" s="1"/>
  <c r="J61" i="10" s="1"/>
  <c r="BK81" i="5"/>
  <c r="BK80" i="5" s="1"/>
  <c r="J80" i="5" s="1"/>
  <c r="BK488" i="2"/>
  <c r="J488" i="2" s="1"/>
  <c r="J75" i="2" s="1"/>
  <c r="BK826" i="2"/>
  <c r="J826" i="2" s="1"/>
  <c r="J87" i="2" s="1"/>
  <c r="BK829" i="2"/>
  <c r="J829" i="2" s="1"/>
  <c r="J88" i="2" s="1"/>
  <c r="BK832" i="2"/>
  <c r="J832" i="2" s="1"/>
  <c r="J89" i="2" s="1"/>
  <c r="BK113" i="3"/>
  <c r="J113" i="3" s="1"/>
  <c r="J63" i="3" s="1"/>
  <c r="BK83" i="7"/>
  <c r="J83" i="7" s="1"/>
  <c r="J61" i="7" s="1"/>
  <c r="BK83" i="8"/>
  <c r="J83" i="8" s="1"/>
  <c r="J61" i="8" s="1"/>
  <c r="BK98" i="11"/>
  <c r="J98" i="11" s="1"/>
  <c r="J63" i="11" s="1"/>
  <c r="BK420" i="2"/>
  <c r="J420" i="2" s="1"/>
  <c r="J68" i="2" s="1"/>
  <c r="BK484" i="2"/>
  <c r="J484" i="2" s="1"/>
  <c r="J73" i="2" s="1"/>
  <c r="BK83" i="4"/>
  <c r="BK82" i="4" s="1"/>
  <c r="BK83" i="9"/>
  <c r="J83" i="9" s="1"/>
  <c r="J61" i="9" s="1"/>
  <c r="BK101" i="11"/>
  <c r="J101" i="11" s="1"/>
  <c r="J64" i="11" s="1"/>
  <c r="J52" i="11"/>
  <c r="F55" i="11"/>
  <c r="E74" i="11"/>
  <c r="BF91" i="11"/>
  <c r="BF96" i="11"/>
  <c r="BF102" i="11"/>
  <c r="BF87" i="11"/>
  <c r="BF89" i="11"/>
  <c r="BF94" i="11"/>
  <c r="BF99" i="11"/>
  <c r="BE104" i="10"/>
  <c r="BE107" i="10"/>
  <c r="BE115" i="10"/>
  <c r="E48" i="10"/>
  <c r="J52" i="10"/>
  <c r="F55" i="10"/>
  <c r="BE86" i="10"/>
  <c r="BE99" i="10"/>
  <c r="BE89" i="10"/>
  <c r="BE110" i="10"/>
  <c r="BE112" i="10"/>
  <c r="BE102" i="10"/>
  <c r="E71" i="9"/>
  <c r="F78" i="9"/>
  <c r="BF84" i="9"/>
  <c r="J34" i="9" s="1"/>
  <c r="AW62" i="1" s="1"/>
  <c r="J52" i="9"/>
  <c r="E48" i="8"/>
  <c r="F78" i="8"/>
  <c r="BF84" i="8"/>
  <c r="F34" i="8" s="1"/>
  <c r="BA61" i="1" s="1"/>
  <c r="J52" i="8"/>
  <c r="J52" i="7"/>
  <c r="F55" i="7"/>
  <c r="E71" i="7"/>
  <c r="BE84" i="7"/>
  <c r="J33" i="7" s="1"/>
  <c r="AV60" i="1" s="1"/>
  <c r="E48" i="6"/>
  <c r="J52" i="6"/>
  <c r="BE84" i="6"/>
  <c r="F33" i="6" s="1"/>
  <c r="AZ59" i="1" s="1"/>
  <c r="F55" i="6"/>
  <c r="E48" i="5"/>
  <c r="J74" i="5"/>
  <c r="BG82" i="5"/>
  <c r="F35" i="5" s="1"/>
  <c r="BB58" i="1" s="1"/>
  <c r="F55" i="5"/>
  <c r="E48" i="4"/>
  <c r="J52" i="4"/>
  <c r="F55" i="4"/>
  <c r="BE84" i="4"/>
  <c r="J33" i="4" s="1"/>
  <c r="AV57" i="1" s="1"/>
  <c r="BD57" i="1"/>
  <c r="E48" i="3"/>
  <c r="BE86" i="3"/>
  <c r="J52" i="3"/>
  <c r="BE91" i="3"/>
  <c r="BE104" i="3"/>
  <c r="BE106" i="3"/>
  <c r="BE114" i="3"/>
  <c r="BE88" i="3"/>
  <c r="BE96" i="3"/>
  <c r="BE97" i="3"/>
  <c r="BE99" i="3"/>
  <c r="F55" i="3"/>
  <c r="BE93" i="3"/>
  <c r="BE94" i="3"/>
  <c r="BE102" i="3"/>
  <c r="BE108" i="3"/>
  <c r="BE110" i="3"/>
  <c r="BE112" i="3"/>
  <c r="E48" i="2"/>
  <c r="F55" i="2"/>
  <c r="BF150" i="2"/>
  <c r="BF173" i="2"/>
  <c r="BF228" i="2"/>
  <c r="BF244" i="2"/>
  <c r="BF256" i="2"/>
  <c r="BF263" i="2"/>
  <c r="BF265" i="2"/>
  <c r="BF268" i="2"/>
  <c r="BF284" i="2"/>
  <c r="BF293" i="2"/>
  <c r="BF332" i="2"/>
  <c r="BF334" i="2"/>
  <c r="BF341" i="2"/>
  <c r="BF389" i="2"/>
  <c r="BF418" i="2"/>
  <c r="BF421" i="2"/>
  <c r="BF439" i="2"/>
  <c r="BF445" i="2"/>
  <c r="BF448" i="2"/>
  <c r="BF452" i="2"/>
  <c r="BF457" i="2"/>
  <c r="BF461" i="2"/>
  <c r="BF474" i="2"/>
  <c r="BF476" i="2"/>
  <c r="BF482" i="2"/>
  <c r="BF571" i="2"/>
  <c r="BF606" i="2"/>
  <c r="BF609" i="2"/>
  <c r="BF655" i="2"/>
  <c r="BF697" i="2"/>
  <c r="BF725" i="2"/>
  <c r="BF726" i="2"/>
  <c r="BF763" i="2"/>
  <c r="BF770" i="2"/>
  <c r="BF780" i="2"/>
  <c r="BF800" i="2"/>
  <c r="BF805" i="2"/>
  <c r="BF814" i="2"/>
  <c r="BF822" i="2"/>
  <c r="BF827" i="2"/>
  <c r="BF830" i="2"/>
  <c r="BF833" i="2"/>
  <c r="J103" i="2"/>
  <c r="BF142" i="2"/>
  <c r="BF162" i="2"/>
  <c r="BF169" i="2"/>
  <c r="BF185" i="2"/>
  <c r="BF194" i="2"/>
  <c r="BF200" i="2"/>
  <c r="BF214" i="2"/>
  <c r="BF218" i="2"/>
  <c r="BF220" i="2"/>
  <c r="BF223" i="2"/>
  <c r="BF247" i="2"/>
  <c r="BF310" i="2"/>
  <c r="BF315" i="2"/>
  <c r="BF344" i="2"/>
  <c r="BF354" i="2"/>
  <c r="BF365" i="2"/>
  <c r="BF379" i="2"/>
  <c r="BF413" i="2"/>
  <c r="BF425" i="2"/>
  <c r="BF430" i="2"/>
  <c r="BF453" i="2"/>
  <c r="BF459" i="2"/>
  <c r="BF480" i="2"/>
  <c r="BF489" i="2"/>
  <c r="BF560" i="2"/>
  <c r="BF575" i="2"/>
  <c r="BF579" i="2"/>
  <c r="BF586" i="2"/>
  <c r="BF593" i="2"/>
  <c r="BF597" i="2"/>
  <c r="BF613" i="2"/>
  <c r="BF620" i="2"/>
  <c r="BF639" i="2"/>
  <c r="BF643" i="2"/>
  <c r="BF682" i="2"/>
  <c r="BF728" i="2"/>
  <c r="BF750" i="2"/>
  <c r="BF754" i="2"/>
  <c r="BF774" i="2"/>
  <c r="BF786" i="2"/>
  <c r="BF794" i="2"/>
  <c r="BF812" i="2"/>
  <c r="BF112" i="2"/>
  <c r="BF116" i="2"/>
  <c r="BF134" i="2"/>
  <c r="BF137" i="2"/>
  <c r="BF140" i="2"/>
  <c r="BF146" i="2"/>
  <c r="BF153" i="2"/>
  <c r="BF155" i="2"/>
  <c r="BF208" i="2"/>
  <c r="BF250" i="2"/>
  <c r="BF253" i="2"/>
  <c r="BF270" i="2"/>
  <c r="BF306" i="2"/>
  <c r="BF319" i="2"/>
  <c r="BF323" i="2"/>
  <c r="BF327" i="2"/>
  <c r="BF353" i="2"/>
  <c r="BF358" i="2"/>
  <c r="BF398" i="2"/>
  <c r="BF411" i="2"/>
  <c r="BF432" i="2"/>
  <c r="BF464" i="2"/>
  <c r="BF485" i="2"/>
  <c r="BF492" i="2"/>
  <c r="BF511" i="2"/>
  <c r="BF518" i="2"/>
  <c r="BF526" i="2"/>
  <c r="BF542" i="2"/>
  <c r="BF549" i="2"/>
  <c r="BF617" i="2"/>
  <c r="BF632" i="2"/>
  <c r="BF647" i="2"/>
  <c r="BF651" i="2"/>
  <c r="BF686" i="2"/>
  <c r="BF690" i="2"/>
  <c r="BF708" i="2"/>
  <c r="BF712" i="2"/>
  <c r="BF714" i="2"/>
  <c r="BF715" i="2"/>
  <c r="BF722" i="2"/>
  <c r="BF723" i="2"/>
  <c r="BF755" i="2"/>
  <c r="BF759" i="2"/>
  <c r="BF760" i="2"/>
  <c r="BF761" i="2"/>
  <c r="BF765" i="2"/>
  <c r="BF769" i="2"/>
  <c r="BF777" i="2"/>
  <c r="BF797" i="2"/>
  <c r="BF802" i="2"/>
  <c r="BF123" i="2"/>
  <c r="BF125" i="2"/>
  <c r="BF130" i="2"/>
  <c r="BF159" i="2"/>
  <c r="BF177" i="2"/>
  <c r="BF180" i="2"/>
  <c r="BF189" i="2"/>
  <c r="BF204" i="2"/>
  <c r="BF231" i="2"/>
  <c r="BF281" i="2"/>
  <c r="BF287" i="2"/>
  <c r="BF290" i="2"/>
  <c r="BF302" i="2"/>
  <c r="BF317" i="2"/>
  <c r="BF348" i="2"/>
  <c r="BF350" i="2"/>
  <c r="BF352" i="2"/>
  <c r="BF374" i="2"/>
  <c r="BF386" i="2"/>
  <c r="BF402" i="2"/>
  <c r="BF416" i="2"/>
  <c r="BF428" i="2"/>
  <c r="BF434" i="2"/>
  <c r="BF436" i="2"/>
  <c r="BF443" i="2"/>
  <c r="BF468" i="2"/>
  <c r="BF470" i="2"/>
  <c r="BF487" i="2"/>
  <c r="BF496" i="2"/>
  <c r="BF522" i="2"/>
  <c r="BF534" i="2"/>
  <c r="BF538" i="2"/>
  <c r="BF546" i="2"/>
  <c r="BF556" i="2"/>
  <c r="BF567" i="2"/>
  <c r="BF583" i="2"/>
  <c r="BF590" i="2"/>
  <c r="BF624" i="2"/>
  <c r="BF659" i="2"/>
  <c r="BF663" i="2"/>
  <c r="BF687" i="2"/>
  <c r="BF729" i="2"/>
  <c r="BF740" i="2"/>
  <c r="BF744" i="2"/>
  <c r="BF747" i="2"/>
  <c r="BF789" i="2"/>
  <c r="J34" i="4"/>
  <c r="AW57" i="1" s="1"/>
  <c r="J34" i="6"/>
  <c r="AW59" i="1" s="1"/>
  <c r="F35" i="11"/>
  <c r="BB64" i="1"/>
  <c r="F36" i="2"/>
  <c r="BC55" i="1" s="1"/>
  <c r="F34" i="3"/>
  <c r="BA56" i="1" s="1"/>
  <c r="F35" i="10"/>
  <c r="BB63" i="1"/>
  <c r="J34" i="5"/>
  <c r="AW58" i="1"/>
  <c r="J33" i="8"/>
  <c r="AV61" i="1" s="1"/>
  <c r="J33" i="9"/>
  <c r="AV62" i="1" s="1"/>
  <c r="F37" i="11"/>
  <c r="BD64" i="1" s="1"/>
  <c r="F33" i="11"/>
  <c r="AZ64" i="1"/>
  <c r="F37" i="2"/>
  <c r="BD55" i="1" s="1"/>
  <c r="J33" i="5"/>
  <c r="AV58" i="1" s="1"/>
  <c r="F36" i="11"/>
  <c r="BC64" i="1"/>
  <c r="F37" i="3"/>
  <c r="BD56" i="1" s="1"/>
  <c r="F37" i="10"/>
  <c r="BD63" i="1" s="1"/>
  <c r="F33" i="2"/>
  <c r="AZ55" i="1" s="1"/>
  <c r="J34" i="7"/>
  <c r="AW60" i="1" s="1"/>
  <c r="J33" i="11"/>
  <c r="AV64" i="1"/>
  <c r="F35" i="3"/>
  <c r="BB56" i="1"/>
  <c r="F36" i="10"/>
  <c r="BC63" i="1" s="1"/>
  <c r="J34" i="3"/>
  <c r="AW56" i="1" s="1"/>
  <c r="J34" i="10"/>
  <c r="AW63" i="1" s="1"/>
  <c r="J33" i="2"/>
  <c r="AV55" i="1" s="1"/>
  <c r="F36" i="3"/>
  <c r="BC56" i="1" s="1"/>
  <c r="F34" i="10"/>
  <c r="BA63" i="1" s="1"/>
  <c r="F35" i="2"/>
  <c r="BB55" i="1" s="1"/>
  <c r="J83" i="4" l="1"/>
  <c r="J61" i="4" s="1"/>
  <c r="R84" i="10"/>
  <c r="R83" i="10" s="1"/>
  <c r="F34" i="2"/>
  <c r="BA55" i="1" s="1"/>
  <c r="J34" i="2"/>
  <c r="AW55" i="1" s="1"/>
  <c r="AT55" i="1" s="1"/>
  <c r="J30" i="5"/>
  <c r="J59" i="5"/>
  <c r="J82" i="4"/>
  <c r="J60" i="4" s="1"/>
  <c r="BK81" i="4"/>
  <c r="J81" i="4" s="1"/>
  <c r="J30" i="4" s="1"/>
  <c r="AG57" i="1" s="1"/>
  <c r="AN57" i="1" s="1"/>
  <c r="J81" i="5"/>
  <c r="J60" i="5" s="1"/>
  <c r="T84" i="10"/>
  <c r="T83" i="10" s="1"/>
  <c r="P84" i="3"/>
  <c r="P83" i="3" s="1"/>
  <c r="AU56" i="1" s="1"/>
  <c r="R110" i="2"/>
  <c r="R85" i="11"/>
  <c r="R84" i="11" s="1"/>
  <c r="T423" i="2"/>
  <c r="P423" i="2"/>
  <c r="P110" i="2"/>
  <c r="R84" i="3"/>
  <c r="R83" i="3" s="1"/>
  <c r="R423" i="2"/>
  <c r="T84" i="3"/>
  <c r="T83" i="3" s="1"/>
  <c r="T110" i="2"/>
  <c r="AG58" i="1"/>
  <c r="BK110" i="2"/>
  <c r="J110" i="2"/>
  <c r="J60" i="2" s="1"/>
  <c r="BK84" i="3"/>
  <c r="J84" i="3"/>
  <c r="J60" i="3" s="1"/>
  <c r="BK82" i="6"/>
  <c r="J82" i="6" s="1"/>
  <c r="J60" i="6" s="1"/>
  <c r="BK825" i="2"/>
  <c r="J825" i="2" s="1"/>
  <c r="J86" i="2" s="1"/>
  <c r="BK82" i="8"/>
  <c r="J82" i="8" s="1"/>
  <c r="J60" i="8" s="1"/>
  <c r="BK85" i="11"/>
  <c r="J85" i="11" s="1"/>
  <c r="J60" i="11" s="1"/>
  <c r="BK423" i="2"/>
  <c r="J423" i="2" s="1"/>
  <c r="J69" i="2" s="1"/>
  <c r="BK82" i="7"/>
  <c r="J82" i="7" s="1"/>
  <c r="J60" i="7" s="1"/>
  <c r="BK82" i="9"/>
  <c r="J82" i="9" s="1"/>
  <c r="J60" i="9" s="1"/>
  <c r="BK84" i="10"/>
  <c r="J84" i="10" s="1"/>
  <c r="J60" i="10" s="1"/>
  <c r="J39" i="5"/>
  <c r="F33" i="4"/>
  <c r="AZ57" i="1"/>
  <c r="AT58" i="1"/>
  <c r="AN58" i="1"/>
  <c r="J34" i="8"/>
  <c r="AW61" i="1" s="1"/>
  <c r="AT61" i="1" s="1"/>
  <c r="F33" i="10"/>
  <c r="AZ63" i="1" s="1"/>
  <c r="BC54" i="1"/>
  <c r="W32" i="1" s="1"/>
  <c r="J33" i="3"/>
  <c r="AV56" i="1"/>
  <c r="AT56" i="1" s="1"/>
  <c r="AT60" i="1"/>
  <c r="J33" i="10"/>
  <c r="AV63" i="1"/>
  <c r="AT63" i="1" s="1"/>
  <c r="F34" i="11"/>
  <c r="BA64" i="1"/>
  <c r="F33" i="3"/>
  <c r="AZ56" i="1" s="1"/>
  <c r="F33" i="7"/>
  <c r="AZ60" i="1" s="1"/>
  <c r="AT62" i="1"/>
  <c r="J34" i="11"/>
  <c r="AW64" i="1" s="1"/>
  <c r="AT64" i="1" s="1"/>
  <c r="BD54" i="1"/>
  <c r="W33" i="1" s="1"/>
  <c r="AT57" i="1"/>
  <c r="J33" i="6"/>
  <c r="AV59" i="1" s="1"/>
  <c r="AT59" i="1" s="1"/>
  <c r="F34" i="9"/>
  <c r="BA62" i="1" s="1"/>
  <c r="BB54" i="1"/>
  <c r="T109" i="2" l="1"/>
  <c r="J39" i="4"/>
  <c r="J59" i="4"/>
  <c r="P109" i="2"/>
  <c r="AU55" i="1" s="1"/>
  <c r="AU54" i="1" s="1"/>
  <c r="R109" i="2"/>
  <c r="BK81" i="7"/>
  <c r="J81" i="7" s="1"/>
  <c r="J30" i="7" s="1"/>
  <c r="AG60" i="1" s="1"/>
  <c r="BK83" i="10"/>
  <c r="J83" i="10"/>
  <c r="J30" i="10" s="1"/>
  <c r="AG63" i="1" s="1"/>
  <c r="BK84" i="11"/>
  <c r="J84" i="11"/>
  <c r="J59" i="11" s="1"/>
  <c r="BK81" i="6"/>
  <c r="J81" i="6" s="1"/>
  <c r="J59" i="6" s="1"/>
  <c r="BK109" i="2"/>
  <c r="BK81" i="8"/>
  <c r="J81" i="8" s="1"/>
  <c r="J30" i="8" s="1"/>
  <c r="AG61" i="1" s="1"/>
  <c r="BK81" i="9"/>
  <c r="J81" i="9" s="1"/>
  <c r="J59" i="9" s="1"/>
  <c r="BK83" i="3"/>
  <c r="J83" i="3" s="1"/>
  <c r="J30" i="3" s="1"/>
  <c r="AG56" i="1" s="1"/>
  <c r="BA54" i="1"/>
  <c r="W30" i="1" s="1"/>
  <c r="AX54" i="1"/>
  <c r="AY54" i="1"/>
  <c r="AZ54" i="1"/>
  <c r="W29" i="1" s="1"/>
  <c r="J109" i="2" l="1"/>
  <c r="J30" i="2" s="1"/>
  <c r="AG55" i="1" s="1"/>
  <c r="AN55" i="1" s="1"/>
  <c r="J39" i="8"/>
  <c r="J39" i="10"/>
  <c r="J39" i="3"/>
  <c r="J59" i="8"/>
  <c r="J59" i="7"/>
  <c r="J59" i="3"/>
  <c r="J59" i="10"/>
  <c r="J39" i="7"/>
  <c r="AN61" i="1"/>
  <c r="AN56" i="1"/>
  <c r="AN60" i="1"/>
  <c r="AN63" i="1"/>
  <c r="AW54" i="1"/>
  <c r="AK30" i="1" s="1"/>
  <c r="J30" i="11"/>
  <c r="AG64" i="1" s="1"/>
  <c r="J30" i="9"/>
  <c r="J39" i="9" s="1"/>
  <c r="AV54" i="1"/>
  <c r="AK29" i="1" s="1"/>
  <c r="J30" i="6"/>
  <c r="AG59" i="1" s="1"/>
  <c r="J39" i="2" l="1"/>
  <c r="J59" i="2"/>
  <c r="J39" i="6"/>
  <c r="J39" i="11"/>
  <c r="AG62" i="1"/>
  <c r="AG54" i="1" s="1"/>
  <c r="AN64" i="1"/>
  <c r="AN59" i="1"/>
  <c r="AT54" i="1"/>
  <c r="AN62" i="1" l="1"/>
  <c r="AK26" i="1"/>
  <c r="AK35" i="1" s="1"/>
  <c r="AN54" i="1"/>
</calcChain>
</file>

<file path=xl/comments1.xml><?xml version="1.0" encoding="utf-8"?>
<comments xmlns="http://schemas.openxmlformats.org/spreadsheetml/2006/main">
  <authors>
    <author>Michal Lagin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<sst xmlns="http://schemas.openxmlformats.org/spreadsheetml/2006/main" count="11421" uniqueCount="2223">
  <si>
    <t>Export Komplet</t>
  </si>
  <si>
    <t>VZ</t>
  </si>
  <si>
    <t>2.0</t>
  </si>
  <si>
    <t/>
  </si>
  <si>
    <t>False</t>
  </si>
  <si>
    <t>{b470b51b-6be5-482a-a27a-d34e403e2706}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</si>
  <si>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</si>
  <si>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</si>
  <si>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</si>
  <si>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</si>
  <si>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</si>
  <si>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</si>
  <si>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</si>
  <si>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</si>
  <si>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240092</t>
  </si>
  <si>
    <t>Stavba:</t>
  </si>
  <si>
    <t>Revitalizace bytového domu Pod lesem v Odrách-neuznatelné náklady</t>
  </si>
  <si>
    <t>KSO:</t>
  </si>
  <si>
    <t>803 51 16</t>
  </si>
  <si>
    <t>CC-CZ:</t>
  </si>
  <si>
    <t>Místo:</t>
  </si>
  <si>
    <t>Odry parc.č.1083, k.ú.Odry</t>
  </si>
  <si>
    <t>Datum:</t>
  </si>
  <si>
    <t>CZ-CPV:</t>
  </si>
  <si>
    <t>45211100-0stav.práce</t>
  </si>
  <si>
    <t>Zadavatel:</t>
  </si>
  <si>
    <t>IČ:</t>
  </si>
  <si>
    <t>Město Odry</t>
  </si>
  <si>
    <t>DIČ:</t>
  </si>
  <si>
    <t>Zhotovitel:</t>
  </si>
  <si>
    <t xml:space="preserve"> </t>
  </si>
  <si>
    <t>Projektant:</t>
  </si>
  <si>
    <t>Projekce Guňka s.r.o.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</si>
  <si>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</si>
  <si>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</si>
  <si>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</si>
  <si>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</si>
  <si>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</si>
  <si>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</si>
  <si>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</si>
  <si>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</si>
  <si>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</si>
  <si>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</si>
  <si>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</si>
  <si>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</si>
  <si>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</si>
  <si>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</si>
  <si>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</si>
  <si>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</si>
  <si>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</si>
  <si>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</si>
  <si>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</si>
  <si>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</si>
  <si>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</si>
  <si>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</si>
  <si>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</si>
  <si>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</si>
  <si>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</si>
  <si>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</si>
  <si>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</si>
  <si>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</si>
  <si>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</si>
  <si>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</si>
  <si>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</si>
  <si>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</si>
  <si>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</si>
  <si>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</si>
  <si>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</si>
  <si>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</si>
  <si>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</si>
  <si>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</si>
  <si>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</si>
  <si>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</si>
  <si>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</si>
  <si>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</si>
  <si>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</si>
  <si>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</si>
  <si>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2400921</t>
  </si>
  <si>
    <t>SO 01 Revitalizace bytového domu - stavební část</t>
  </si>
  <si>
    <t>STA</t>
  </si>
  <si>
    <t>1</t>
  </si>
  <si>
    <t>{df753bfe-59a1-4880-b8f7-7a641de8f85f}</t>
  </si>
  <si>
    <t>2400922</t>
  </si>
  <si>
    <t>SO 02 Zpevněné manipulační plochy a parkovací stání</t>
  </si>
  <si>
    <t>{3ea242ca-2c5a-4d0b-9b19-82af44f3a356}</t>
  </si>
  <si>
    <t>2</t>
  </si>
  <si>
    <t>2400923</t>
  </si>
  <si>
    <t>{756c8436-e0eb-453d-9c9f-a8dae42cadfe}</t>
  </si>
  <si>
    <t>2400924</t>
  </si>
  <si>
    <t>{00e42c03-c46b-4ecc-8617-968d89723954}</t>
  </si>
  <si>
    <t>2400925</t>
  </si>
  <si>
    <t>SO 05 Vnější vedení splaškové kanalizace</t>
  </si>
  <si>
    <t>{9946d23f-1d50-4c42-b442-cb73ba565897}</t>
  </si>
  <si>
    <t>2400926</t>
  </si>
  <si>
    <t>SO 06 Vnější vedení dešťové kanalizace</t>
  </si>
  <si>
    <t>{f5c95361-900d-4b9a-a100-5925b9874f52}</t>
  </si>
  <si>
    <t>2400927</t>
  </si>
  <si>
    <t>SO 07 Jednotná kanalizační přípojka</t>
  </si>
  <si>
    <t>{9fa143ba-725c-4860-8be2-bf1394cc8110}</t>
  </si>
  <si>
    <t>2400928</t>
  </si>
  <si>
    <t>SO 08 Vnější vodovod + přípojka</t>
  </si>
  <si>
    <t>{66936d9b-e804-44cd-9d00-e48575870b49}</t>
  </si>
  <si>
    <t>2400929</t>
  </si>
  <si>
    <t>SO 09 Odstranění stávajících betonových panelů a vybpourání nepoužívané jímky</t>
  </si>
  <si>
    <t>{ccaca718-7489-460b-b07a-dd8e0a42d58b}</t>
  </si>
  <si>
    <t>24009210</t>
  </si>
  <si>
    <t>Vedlejší a ostatní náklady</t>
  </si>
  <si>
    <t>{3aaced56-73b5-4594-9d9c-bdd3116ba7de}</t>
  </si>
  <si>
    <t>KRYCÍ LIST SOUPISU PRACÍ</t>
  </si>
  <si>
    <t>Objekt:</t>
  </si>
  <si>
    <t>2400921 - SO 01 Revitalizace bytového domu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</si>
  <si>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</si>
  <si>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</si>
  <si>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</si>
  <si>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</si>
  <si>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</si>
  <si>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</si>
  <si>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</si>
  <si>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</si>
  <si>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</si>
  <si>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</si>
  <si>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</si>
  <si>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</si>
  <si>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</si>
  <si>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</si>
  <si>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</si>
  <si>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</si>
  <si>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</si>
  <si>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</si>
  <si>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</si>
  <si>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730 - Ústřední vytápění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</si>
  <si>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</si>
  <si>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</si>
  <si>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</si>
  <si>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</si>
  <si>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</si>
  <si>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</si>
  <si>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</si>
  <si>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</si>
  <si>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</si>
  <si>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</si>
  <si>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</si>
  <si>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</si>
  <si>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</si>
  <si>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</si>
  <si>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</si>
  <si>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</si>
  <si>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</si>
  <si>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</si>
  <si>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</si>
  <si>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</si>
  <si>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</si>
  <si>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</si>
  <si>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</si>
  <si>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</si>
  <si>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</si>
  <si>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</si>
  <si>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</si>
  <si>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</si>
  <si>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</si>
  <si>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</si>
  <si>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</si>
  <si>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</si>
  <si>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131251104</t>
  </si>
  <si>
    <t>Hloubení nezapažených jam a zářezů strojně s urovnáním dna do předepsaného profilu a spádu v hornině třídy těžitelnosti I skupiny 3 přes 100 do 500 m3</t>
  </si>
  <si>
    <t>m3</t>
  </si>
  <si>
    <t>CS ÚRS 2024 01</t>
  </si>
  <si>
    <t>4</t>
  </si>
  <si>
    <t>1246882421</t>
  </si>
  <si>
    <t>Online PSC</t>
  </si>
  <si>
    <t>https://podminky.urs.cz/item/CS_URS_2024_01/131251104</t>
  </si>
  <si>
    <t>VV</t>
  </si>
  <si>
    <t>dle výkr.HTÚ č.C.4-nezapočitatelné náklady</t>
  </si>
  <si>
    <t>290,0*0,737+40,0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</si>
  <si>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</si>
  <si>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</si>
  <si>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-951920186</t>
  </si>
  <si>
    <t>https://podminky.urs.cz/item/CS_URS_2024_01/162251102</t>
  </si>
  <si>
    <t>zemina</t>
  </si>
  <si>
    <t>253,73</t>
  </si>
  <si>
    <t>zásyp</t>
  </si>
  <si>
    <t>151,085</t>
  </si>
  <si>
    <t>Součet</t>
  </si>
  <si>
    <t>3</t>
  </si>
  <si>
    <t>167151101</t>
  </si>
  <si>
    <t>Nakládání, skládání a překládání neulehlého výkopku nebo sypaniny strojně nakládání, množství do 100 m3, z horniny třídy těžitelnosti I, skupiny 1 až 3</t>
  </si>
  <si>
    <t>-2094221726</t>
  </si>
  <si>
    <t>https://podminky.urs.cz/item/CS_URS_2024_01/167151101</t>
  </si>
  <si>
    <t>174151101</t>
  </si>
  <si>
    <t>Zásyp sypaninou z jakékoliv horniny strojně s uložením výkopku ve vrstvách se zhutněním jam, šachet, rýh nebo kolem objektů v těchto vykopávkách</t>
  </si>
  <si>
    <t>-1376478717</t>
  </si>
  <si>
    <t>https://podminky.urs.cz/item/CS_URS_2024_01/174151101</t>
  </si>
  <si>
    <t>dle výkr.HTÚ C.4</t>
  </si>
  <si>
    <t>205,0*0,737</t>
  </si>
  <si>
    <t>Zakládání</t>
  </si>
  <si>
    <t>5</t>
  </si>
  <si>
    <t>272361821</t>
  </si>
  <si>
    <t>Výztuž základů kleneb z betonářské oceli 10 505 (R) nebo BSt 500</t>
  </si>
  <si>
    <t>t</t>
  </si>
  <si>
    <t>-1407254589</t>
  </si>
  <si>
    <t>https://podminky.urs.cz/item/CS_URS_2024_01/272361821</t>
  </si>
  <si>
    <t>základová deska-podíl 73,7%</t>
  </si>
  <si>
    <t>0,7*0,737</t>
  </si>
  <si>
    <t>6</t>
  </si>
  <si>
    <t>273323611</t>
  </si>
  <si>
    <t>Základy z betonu železového (bez výztuže) desky z betonu pro konstrukce bílých van tř. C 30/37</t>
  </si>
  <si>
    <t>-1399339941</t>
  </si>
  <si>
    <t>https://podminky.urs.cz/item/CS_URS_2024_01/273323611</t>
  </si>
  <si>
    <t>4,0*3,3*0,35*0,737</t>
  </si>
  <si>
    <t>7</t>
  </si>
  <si>
    <t>273351121</t>
  </si>
  <si>
    <t>Bednění základů desek zřízení</t>
  </si>
  <si>
    <t>m2</t>
  </si>
  <si>
    <t>-1493115427</t>
  </si>
  <si>
    <t>https://podminky.urs.cz/item/CS_URS_2024_01/273351121</t>
  </si>
  <si>
    <t>(4,0+3,3*2)*0,35*0,737</t>
  </si>
  <si>
    <t>8</t>
  </si>
  <si>
    <t>273351122</t>
  </si>
  <si>
    <t>Bednění základů desek odstranění</t>
  </si>
  <si>
    <t>-1850225748</t>
  </si>
  <si>
    <t>https://podminky.urs.cz/item/CS_URS_2024_01/273351122</t>
  </si>
  <si>
    <t>155</t>
  </si>
  <si>
    <t>275313611</t>
  </si>
  <si>
    <t>Základy z betonu prostého patky a bloky z betonu kamenem neprokládaného tř. C 16/20</t>
  </si>
  <si>
    <t>1411920345</t>
  </si>
  <si>
    <t>https://podminky.urs.cz/item/CS_URS_2024_01/275313611</t>
  </si>
  <si>
    <t>pod sloupky krovu 73,7%</t>
  </si>
  <si>
    <t>0,3*0,3*0,305*16*0,737</t>
  </si>
  <si>
    <t>9</t>
  </si>
  <si>
    <t>279323112</t>
  </si>
  <si>
    <t>Základové zdi z betonu železového (bez výztuže) pro konstrukce bílých van tř. C 30/37</t>
  </si>
  <si>
    <t>-1335815312</t>
  </si>
  <si>
    <t>https://podminky.urs.cz/item/CS_URS_2024_01/279323112</t>
  </si>
  <si>
    <t>základdové zdi</t>
  </si>
  <si>
    <t>(4,0+1,87*2+2,3)*0,3*3,375*0,737</t>
  </si>
  <si>
    <t>10</t>
  </si>
  <si>
    <t>279351121</t>
  </si>
  <si>
    <t>Bednění základových zdí rovné oboustranné za každou stranu zřízení</t>
  </si>
  <si>
    <t>-1857799881</t>
  </si>
  <si>
    <t>https://podminky.urs.cz/item/CS_URS_2024_01/279351121</t>
  </si>
  <si>
    <t>(4,0+1,87*2+1,7*2)*3,375*0,737</t>
  </si>
  <si>
    <t>11</t>
  </si>
  <si>
    <t>279351122</t>
  </si>
  <si>
    <t>Bednění základových zdí rovné oboustranné za každou stranu odstranění</t>
  </si>
  <si>
    <t>-538531430</t>
  </si>
  <si>
    <t>https://podminky.urs.cz/item/CS_URS_2024_01/279351122</t>
  </si>
  <si>
    <t>12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</si>
  <si>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</si>
  <si>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</si>
  <si>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352295787</t>
  </si>
  <si>
    <t>https://podminky.urs.cz/item/CS_URS_2024_01/279361821</t>
  </si>
  <si>
    <t>1,55*0,737</t>
  </si>
  <si>
    <t>Svislé a kompletní konstrukce</t>
  </si>
  <si>
    <t>13</t>
  </si>
  <si>
    <t>310238211</t>
  </si>
  <si>
    <t>Zazdívka otvorů ve zdivu nadzákladovém cihlami pálenými plochy přes 0,25 m2 do 1 m2 na maltu vápenocementovou</t>
  </si>
  <si>
    <t>1331424905</t>
  </si>
  <si>
    <t>https://podminky.urs.cz/item/CS_URS_2024_01/310238211</t>
  </si>
  <si>
    <t>0,9*0,6*0,45*4*0,737</t>
  </si>
  <si>
    <t>14</t>
  </si>
  <si>
    <t>311235161</t>
  </si>
  <si>
    <t>Zdivo jednovrstvé z cihel děrovaných broušených na celoplošnou tenkovrstvou maltu, pevnost cihel přes P10 do P15, tl. zdiva 300 mm</t>
  </si>
  <si>
    <t>1700191175</t>
  </si>
  <si>
    <t>https://podminky.urs.cz/item/CS_URS_2024_01/311235161</t>
  </si>
  <si>
    <t>výtahová šachta</t>
  </si>
  <si>
    <t>(4,0+1,87*2+2,3)*(2,0+2,25*3+0,5)*0,737</t>
  </si>
  <si>
    <t>podkroví 73,7%</t>
  </si>
  <si>
    <t>(29,1*4+12,6*2)*0,6*0,737</t>
  </si>
  <si>
    <t>389381001</t>
  </si>
  <si>
    <t>Dobetonování prefabrikovaných konstrukcí</t>
  </si>
  <si>
    <t>-1459082893</t>
  </si>
  <si>
    <t>https://podminky.urs.cz/item/CS_URS_2024_01/389381001</t>
  </si>
  <si>
    <t>0,3625*0,25*4*4*0,737</t>
  </si>
  <si>
    <t>Vodorovné konstrukce</t>
  </si>
  <si>
    <t>16</t>
  </si>
  <si>
    <t>411321616</t>
  </si>
  <si>
    <t>Stropy z betonu železového (bez výztuže) stropů deskových, plochých střech, desek balkonových, desek hřibových stropů včetně hlavic hřibových sloupů tř. C 30/37</t>
  </si>
  <si>
    <t>1529623034</t>
  </si>
  <si>
    <t>https://podminky.urs.cz/item/CS_URS_2024_01/411321616</t>
  </si>
  <si>
    <t>mezistrop</t>
  </si>
  <si>
    <t>1,87*1,7*0,25*0,737</t>
  </si>
  <si>
    <t>17</t>
  </si>
  <si>
    <t>411354122</t>
  </si>
  <si>
    <t>Ztracené bednění stropních podhledů ze štěpkocementových desek bez podpěrné konstrukce rovných podhledů pro monolitické deskové stropy, z desek tloušťky 35 mm</t>
  </si>
  <si>
    <t>1554625685</t>
  </si>
  <si>
    <t>https://podminky.urs.cz/item/CS_URS_2024_01/411354122</t>
  </si>
  <si>
    <t>1,87+1,7*0,737</t>
  </si>
  <si>
    <t>18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</si>
  <si>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</si>
  <si>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</si>
  <si>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1474450188</t>
  </si>
  <si>
    <t>https://podminky.urs.cz/item/CS_URS_2024_01/411361821</t>
  </si>
  <si>
    <t>vylamovací výztuž</t>
  </si>
  <si>
    <t>7,14*0,888*1,05*0,001*0,737</t>
  </si>
  <si>
    <t>19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</si>
  <si>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</si>
  <si>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</si>
  <si>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CS ÚRS 2023 01</t>
  </si>
  <si>
    <t>-1048356134</t>
  </si>
  <si>
    <t>https://podminky.urs.cz/item/CS_URS_2023_01/411388531</t>
  </si>
  <si>
    <t>stupačky</t>
  </si>
  <si>
    <t>2,45*0,2*4*0,737</t>
  </si>
  <si>
    <t>151</t>
  </si>
  <si>
    <t>R</t>
  </si>
  <si>
    <t>420A0002</t>
  </si>
  <si>
    <t>Ztužující pásy a věnce železobetonové (včetně výztuže 70 kg/m3) třídy C 20/25</t>
  </si>
  <si>
    <t>-1759842216</t>
  </si>
  <si>
    <t>https://podminky.urs.cz/item/CS_URS_2024_01/420A0002</t>
  </si>
  <si>
    <t>(29,1*4+12,6*2)*0,3*0,2*0,737</t>
  </si>
  <si>
    <t>152</t>
  </si>
  <si>
    <t>420A0012</t>
  </si>
  <si>
    <t>Ztužující pásy a věnce bednění bočnic z keramických věncovek</t>
  </si>
  <si>
    <t>142440490</t>
  </si>
  <si>
    <t>https://podminky.urs.cz/item/CS_URS_2024_01/420A0012</t>
  </si>
  <si>
    <t>podkroví  73,7%</t>
  </si>
  <si>
    <t>(29,7*2+29,1*2+12,6*2+12,0*2)*0,2*0,737</t>
  </si>
  <si>
    <t>Úpravy povrchů, podlahy a osazování výplní</t>
  </si>
  <si>
    <t>20</t>
  </si>
  <si>
    <t>611315418</t>
  </si>
  <si>
    <t>Oprava vápenné omítky vnitřních ploch hladké, tloušťky do 20 mm, s celoplošným přeštukováním, tloušťky štuku do 3 mm, stropů, v rozsahu opravované plochy přes 30 do 50%</t>
  </si>
  <si>
    <t>-1748636960</t>
  </si>
  <si>
    <t>https://podminky.urs.cz/item/CS_URS_2024_01/611315418</t>
  </si>
  <si>
    <t>1-3.np</t>
  </si>
  <si>
    <t>(5,785+20,705+2,05)*2,4*3</t>
  </si>
  <si>
    <t>612315418</t>
  </si>
  <si>
    <t>Oprava vápenné omítky vnitřních ploch hladké, tloušťky do 20 mm, s celoplošným přeštukováním, tloušťky štuku do 3 mm, stěn, v rozsahu opravované plochy přes 30 do 50%</t>
  </si>
  <si>
    <t>-1055963061</t>
  </si>
  <si>
    <t>https://podminky.urs.cz/item/CS_URS_2024_01/612315418</t>
  </si>
  <si>
    <t>(5,785+20,705+2,05)*2*2,6*3</t>
  </si>
  <si>
    <t>22</t>
  </si>
  <si>
    <t>612321121</t>
  </si>
  <si>
    <t>Omítka vápenocementová vnitřních ploch nanášená ručně jednovrstvá, tloušťky do 10 mm hladká svislých konstrukcí stěn</t>
  </si>
  <si>
    <t>2056708294</t>
  </si>
  <si>
    <t>https://podminky.urs.cz/item/CS_URS_2024_01/612321121</t>
  </si>
  <si>
    <t>podíl 73,7%</t>
  </si>
  <si>
    <t>((1,87*1,7)*2*14,3-1,18*2,1*4)*0,737</t>
  </si>
  <si>
    <t>23</t>
  </si>
  <si>
    <t>62122111R</t>
  </si>
  <si>
    <t>Montáž kontaktního zateplení lepením a mechanickým kotvením z desek z minerální vlny s kolmou orientací vláken na vnitřní podhledy, na podklad betonový nebo z lehčeného betonu, z tvárnic keramických nebo vápenopískových, tloušťky desek přes 40 do 80 mm</t>
  </si>
  <si>
    <t>1143565645</t>
  </si>
  <si>
    <t>https://podminky.urs.cz/item/CS_URS_2024_01/62122111R</t>
  </si>
  <si>
    <t>1.pp</t>
  </si>
  <si>
    <t>4,2*(5,75+14,4+8,35+8,2+7,2+4,4+6,0)+2,4*23,74</t>
  </si>
  <si>
    <t>24</t>
  </si>
  <si>
    <t>M</t>
  </si>
  <si>
    <t>63151511</t>
  </si>
  <si>
    <t>deska tepelně izolační minerální kontaktních fasád kolmé vlákno λ=0,040-0,041 tl 80mm</t>
  </si>
  <si>
    <t>942502931</t>
  </si>
  <si>
    <t>285,036*1,05 'Přepočtené koeficientem množství</t>
  </si>
  <si>
    <t>25</t>
  </si>
  <si>
    <t>622151011</t>
  </si>
  <si>
    <t>Penetrační nátěr vnějších pastovitých tenkovrstvých omítek silikátový stěn</t>
  </si>
  <si>
    <t>-1253419335</t>
  </si>
  <si>
    <t>https://podminky.urs.cz/item/CS_URS_2024_01/622151011</t>
  </si>
  <si>
    <t>1148,958-265,293</t>
  </si>
  <si>
    <t>26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</si>
  <si>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</si>
  <si>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</si>
  <si>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-327952118</t>
  </si>
  <si>
    <t>https://podminky.urs.cz/item/CS_URS_2024_01/622211031</t>
  </si>
  <si>
    <t>výtahová šachta -XPS tl.160mm-sokl a pod zem -podíl 73,7%</t>
  </si>
  <si>
    <t>(1,86*2+2,35)*2,3*0,737</t>
  </si>
  <si>
    <t>27</t>
  </si>
  <si>
    <t>283764PRC</t>
  </si>
  <si>
    <t>deska XPS hrana polodrážková a hladký povrch 300kPA tl 160mm</t>
  </si>
  <si>
    <t>-1043327424</t>
  </si>
  <si>
    <t>10,289</t>
  </si>
  <si>
    <t>10,289*1,05 'Přepočtené koeficientem množství</t>
  </si>
  <si>
    <t>28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</si>
  <si>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</si>
  <si>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</si>
  <si>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1038051301</t>
  </si>
  <si>
    <t>https://podminky.urs.cz/item/CS_URS_2024_01/622211041</t>
  </si>
  <si>
    <t>Bytový dům + výtahová šachta EPS F tl.180mm 1-3np</t>
  </si>
  <si>
    <t>(30,06+12,96+2,48)*2*(9,0-0,8)</t>
  </si>
  <si>
    <t>-1,35*1,5*16-1,31*1,15</t>
  </si>
  <si>
    <t>-1,35*1,15*16-1,31*1,15</t>
  </si>
  <si>
    <t>-1,35*1,15*16-1,4*1,5</t>
  </si>
  <si>
    <t>Mezisoučet</t>
  </si>
  <si>
    <t>sokl+pod zem XPS t.180mm</t>
  </si>
  <si>
    <t>((30,06+12,96)*2-2,72)*2,3</t>
  </si>
  <si>
    <t>-0,9*1,5*18-1,5*2,1-</t>
  </si>
  <si>
    <t>29</t>
  </si>
  <si>
    <t>28375953</t>
  </si>
  <si>
    <t>deska EPS 70 fasádní λ=0,039 tl 180mm</t>
  </si>
  <si>
    <t>1955626862</t>
  </si>
  <si>
    <t>659,006</t>
  </si>
  <si>
    <t>659,006*1,05 'Přepočtené koeficientem množství</t>
  </si>
  <si>
    <t>30</t>
  </si>
  <si>
    <t>28376450</t>
  </si>
  <si>
    <t>deska XPS hrana polodrážková a hladký povrch 300kPA λ=0,035 tl 180mm</t>
  </si>
  <si>
    <t>-497548706</t>
  </si>
  <si>
    <t>191,636</t>
  </si>
  <si>
    <t>191,636*1,05 'Přepočtené koeficientem množství</t>
  </si>
  <si>
    <t>31</t>
  </si>
  <si>
    <t>622212051</t>
  </si>
  <si>
    <t>Montáž kontaktního zateplení vnějšího ostění, nadpraží nebo parapetu lepením z polystyrenových desek hloubky špalet přes 200 do 400 mm, tloušťky desek do 40 mm</t>
  </si>
  <si>
    <t>m</t>
  </si>
  <si>
    <t>-2142310876</t>
  </si>
  <si>
    <t>https://podminky.urs.cz/item/CS_URS_2024_01/622212051</t>
  </si>
  <si>
    <t>193,8-94,2</t>
  </si>
  <si>
    <t>32</t>
  </si>
  <si>
    <t>28375931</t>
  </si>
  <si>
    <t>deska EPS 70 fasádní λ=0,039 tl 30mm</t>
  </si>
  <si>
    <t>623854887</t>
  </si>
  <si>
    <t>99,6*0,255</t>
  </si>
  <si>
    <t>25,398*1,1 'Přepočtené koeficientem množství</t>
  </si>
  <si>
    <t>33</t>
  </si>
  <si>
    <t>622221041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</si>
  <si>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160 do 200 mm</t>
  </si>
  <si>
    <t>933723913</t>
  </si>
  <si>
    <t>https://podminky.urs.cz/item/CS_URS_2024_01/622221041</t>
  </si>
  <si>
    <t>zakládací pás</t>
  </si>
  <si>
    <t>(30,06+12,96+2,48)*0,8</t>
  </si>
  <si>
    <t>nad východy</t>
  </si>
  <si>
    <t>3,8*1,0</t>
  </si>
  <si>
    <t>34</t>
  </si>
  <si>
    <t>63152267</t>
  </si>
  <si>
    <t>deska tepelně izolační minerální kontaktních fasád podélné vlákno λ=0,034 tl 180mm</t>
  </si>
  <si>
    <t>1722002943</t>
  </si>
  <si>
    <t>40,2*1,05 'Přepočtené koeficientem množství</t>
  </si>
  <si>
    <t>35</t>
  </si>
  <si>
    <t>622252001</t>
  </si>
  <si>
    <t>Montáž profilů kontaktního zateplení zakládacích soklových připevněných hmoždinkami</t>
  </si>
  <si>
    <t>-1911049451</t>
  </si>
  <si>
    <t>https://podminky.urs.cz/item/CS_URS_2024_01/622252001</t>
  </si>
  <si>
    <t>(32,54+12,96)*2</t>
  </si>
  <si>
    <t>36</t>
  </si>
  <si>
    <t>59051655</t>
  </si>
  <si>
    <t>profil zakládací Al tl 0,7mm pro ETICS pro izolant tl 180mm</t>
  </si>
  <si>
    <t>-2107777079</t>
  </si>
  <si>
    <t>91*1,05 'Přepočtené koeficientem množství</t>
  </si>
  <si>
    <t>37</t>
  </si>
  <si>
    <t>622252002</t>
  </si>
  <si>
    <t>Montáž profilů kontaktního zateplení ostatních stěnových, dilatačních apod. lepených do tmelu</t>
  </si>
  <si>
    <t>-831734256</t>
  </si>
  <si>
    <t>https://podminky.urs.cz/item/CS_URS_2024_01/622252002</t>
  </si>
  <si>
    <t>rohové</t>
  </si>
  <si>
    <t>(13,8-3,0)*6</t>
  </si>
  <si>
    <t>s okapničkou</t>
  </si>
  <si>
    <t>1,35*16*3+1,5+1,31*2+1,4+0,9*18</t>
  </si>
  <si>
    <t>okenní</t>
  </si>
  <si>
    <t>1,5*2*16+1,15*2*16+1,15*2*22+1,5*22</t>
  </si>
  <si>
    <t>Okenní začišťovací</t>
  </si>
  <si>
    <t>86,52+168,4</t>
  </si>
  <si>
    <t>38</t>
  </si>
  <si>
    <t>63127416</t>
  </si>
  <si>
    <t>profil rohový PVC 23x23mm s výztužnou tkaninou š 100mm pro ETICS</t>
  </si>
  <si>
    <t>1383479577</t>
  </si>
  <si>
    <t>82,8-18,0</t>
  </si>
  <si>
    <t>64,8*1,05 'Přepočtené koeficientem množství</t>
  </si>
  <si>
    <t>39</t>
  </si>
  <si>
    <t>59051476</t>
  </si>
  <si>
    <t>profil začišťovací PVC 9mm s výztužnou tkaninou pro ostění ETICS</t>
  </si>
  <si>
    <t>1152975671</t>
  </si>
  <si>
    <t>168,4</t>
  </si>
  <si>
    <t>168,4*1,05 'Přepočtené koeficientem množství</t>
  </si>
  <si>
    <t>40</t>
  </si>
  <si>
    <t>59051512</t>
  </si>
  <si>
    <t>profil začišťovací s okapnicí PVC s výztužnou tkaninou pro parapet ETICS</t>
  </si>
  <si>
    <t>524136695</t>
  </si>
  <si>
    <t>86,52</t>
  </si>
  <si>
    <t>86,52*1,05 'Přepočtené koeficientem množství</t>
  </si>
  <si>
    <t>41</t>
  </si>
  <si>
    <t>59051516</t>
  </si>
  <si>
    <t>profil začišťovací PVC pro ostění vnitřních omítek</t>
  </si>
  <si>
    <t>-1340171305</t>
  </si>
  <si>
    <t>254,92</t>
  </si>
  <si>
    <t>254,92*1,05 'Přepočtené koeficientem množství</t>
  </si>
  <si>
    <t>42</t>
  </si>
  <si>
    <t>622511112</t>
  </si>
  <si>
    <t>Omítka tenkovrstvá akrylátová vnějších ploch probarvená bez penetrace mozaiková střednězrnná stěn</t>
  </si>
  <si>
    <t>-463962827</t>
  </si>
  <si>
    <t>https://podminky.urs.cz/item/CS_URS_2024_01/622511112</t>
  </si>
  <si>
    <t xml:space="preserve">výtahová šachta -XPS tl.160mm-sokl </t>
  </si>
  <si>
    <t>(1,86*2+2,35)*1,8</t>
  </si>
  <si>
    <t>sokl XPS t.180mm</t>
  </si>
  <si>
    <t>((30,06+12,96)*2-2,72)*1,8</t>
  </si>
  <si>
    <t>-0,9*1,5*18-1,5*2,1</t>
  </si>
  <si>
    <t>(0,9+1,5*2)*18*0,18+(1,5+2,1*2)*0,18</t>
  </si>
  <si>
    <t>43</t>
  </si>
  <si>
    <t>622541022</t>
  </si>
  <si>
    <t>Omítka tenkovrstvá silikonsilikátová vnějších ploch probarvená bez penetrace, zatíraná (škrábaná), tloušťky 2,0 mm stěn</t>
  </si>
  <si>
    <t>667874150</t>
  </si>
  <si>
    <t>https://podminky.urs.cz/item/CS_URS_2024_01/622541022</t>
  </si>
  <si>
    <t>1.-3.np</t>
  </si>
  <si>
    <t>1028,943-261,621</t>
  </si>
  <si>
    <t>44</t>
  </si>
  <si>
    <t>631311124</t>
  </si>
  <si>
    <t>Mazanina z betonu prostého bez zvýšených nároků na prostředí tl. přes 80 do 120 mm tř. C 16/20</t>
  </si>
  <si>
    <t>-1821531129</t>
  </si>
  <si>
    <t>https://podminky.urs.cz/item/CS_URS_2024_01/631311124</t>
  </si>
  <si>
    <t>výtah dílčí část 73,7%</t>
  </si>
  <si>
    <t>4,2*3,4*0,12*0,737</t>
  </si>
  <si>
    <t>45</t>
  </si>
  <si>
    <t>632451456</t>
  </si>
  <si>
    <t>Potěr pískocementový běžný tl. přes 40 do 50 mm tř. C 25</t>
  </si>
  <si>
    <t>893117190</t>
  </si>
  <si>
    <t>https://podminky.urs.cz/item/CS_URS_2024_01/632451456</t>
  </si>
  <si>
    <t>1,87*1,7*0,737</t>
  </si>
  <si>
    <t>46</t>
  </si>
  <si>
    <t>632682111</t>
  </si>
  <si>
    <t>Vyspravení povrchu betonových schodišť rychletuhnoucím polymerem s možností okamžitého zatížení stupňů a podest tl. do 10 mm</t>
  </si>
  <si>
    <t>-1674683050</t>
  </si>
  <si>
    <t>https://podminky.urs.cz/item/CS_URS_2024_01/632682111</t>
  </si>
  <si>
    <t>47</t>
  </si>
  <si>
    <t>632902211</t>
  </si>
  <si>
    <t>Příprava zatvrdlého povrchu betonových mazanin pro cementový potěr cementovým mlékem s přísadou</t>
  </si>
  <si>
    <t>596270022</t>
  </si>
  <si>
    <t>https://podminky.urs.cz/item/CS_URS_2024_01/632902211</t>
  </si>
  <si>
    <t>48</t>
  </si>
  <si>
    <t>637111111</t>
  </si>
  <si>
    <t>Okapový chodník z kameniva s udusáním a urovnáním povrchu ze štěrkopísku tl. 100 mm</t>
  </si>
  <si>
    <t>1728431992</t>
  </si>
  <si>
    <t>https://podminky.urs.cz/item/CS_URS_2024_01/637111111</t>
  </si>
  <si>
    <t>dílčí část 60%</t>
  </si>
  <si>
    <t>30,0*0,6</t>
  </si>
  <si>
    <t>49</t>
  </si>
  <si>
    <t>637211121</t>
  </si>
  <si>
    <t>Okapový chodník z dlaždic betonových do písku se zalitím spár cementovou maltou, tl. dlaždic 40 mm</t>
  </si>
  <si>
    <t>-2146090259</t>
  </si>
  <si>
    <t>https://podminky.urs.cz/item/CS_URS_2024_01/637211121</t>
  </si>
  <si>
    <t>50</t>
  </si>
  <si>
    <t>642945111</t>
  </si>
  <si>
    <t>Osazování ocelových zárubní protipožárních nebo protiplynových dveří do vynechaného otvoru, s obetonováním, dveří jednokřídlových do 2,5 m2</t>
  </si>
  <si>
    <t>kus</t>
  </si>
  <si>
    <t>-1997481692</t>
  </si>
  <si>
    <t>https://podminky.urs.cz/item/CS_URS_2024_01/642945111</t>
  </si>
  <si>
    <t>3D</t>
  </si>
  <si>
    <t>2*3</t>
  </si>
  <si>
    <t>51</t>
  </si>
  <si>
    <t>55331558</t>
  </si>
  <si>
    <t>zárubeň jednokřídlá ocelová pro zdění s protipožární úpravou tl stěny 75-100mm rozměru 900/1970, 2100mm</t>
  </si>
  <si>
    <t>-1857517048</t>
  </si>
  <si>
    <t>Ostatní konstrukce a práce, bourání</t>
  </si>
  <si>
    <t>52</t>
  </si>
  <si>
    <t>952901111</t>
  </si>
  <si>
    <t>Vyčištění budov nebo objektů před předáním do užívání budov bytové nebo občanské výstavby, světlé výšky podlaží do 4 m</t>
  </si>
  <si>
    <t>1566437434</t>
  </si>
  <si>
    <t>https://podminky.urs.cz/item/CS_URS_2024_01/952901111</t>
  </si>
  <si>
    <t>1.np-3.np</t>
  </si>
  <si>
    <t>304,967*3</t>
  </si>
  <si>
    <t>336,0</t>
  </si>
  <si>
    <t>53</t>
  </si>
  <si>
    <t>953312123</t>
  </si>
  <si>
    <t>Vložky svislé do dilatačních spár z polystyrenových desek extrudovaných včetně dodání a osazení, v jakémkoliv zdivu přes 20 do 30 mm</t>
  </si>
  <si>
    <t>2054190777</t>
  </si>
  <si>
    <t>https://podminky.urs.cz/item/CS_URS_2024_01/953312123</t>
  </si>
  <si>
    <t>4,0*15,0</t>
  </si>
  <si>
    <t>54</t>
  </si>
  <si>
    <t>953941212</t>
  </si>
  <si>
    <t>Osazování drobných kovových předmětů se zalitím maltou cementovou, do vysekaných kapes nebo připravených otvorů mříží v rámu nebo z jednotlivých tyčí</t>
  </si>
  <si>
    <t>569341589</t>
  </si>
  <si>
    <t>https://podminky.urs.cz/item/CS_URS_2024_01/953941212</t>
  </si>
  <si>
    <t>55</t>
  </si>
  <si>
    <t>54912001</t>
  </si>
  <si>
    <t>mříž pro stavební otvory pevná</t>
  </si>
  <si>
    <t>876727688</t>
  </si>
  <si>
    <t>0,9*0,6*11</t>
  </si>
  <si>
    <t>56</t>
  </si>
  <si>
    <t>953943212</t>
  </si>
  <si>
    <t>Osazování drobných kovových předmětů kotvených do stěny skříně pro hasicí přístroj</t>
  </si>
  <si>
    <t>152769310</t>
  </si>
  <si>
    <t>https://podminky.urs.cz/item/CS_URS_2024_01/953943212</t>
  </si>
  <si>
    <t>57</t>
  </si>
  <si>
    <t>44983131</t>
  </si>
  <si>
    <t>skříňka na RHP</t>
  </si>
  <si>
    <t>-1630648809</t>
  </si>
  <si>
    <t>58</t>
  </si>
  <si>
    <t>44932114</t>
  </si>
  <si>
    <t>přístroj hasicí ruční práškový PG 6 LE</t>
  </si>
  <si>
    <t>-1277964505</t>
  </si>
  <si>
    <t>59</t>
  </si>
  <si>
    <t>968072354</t>
  </si>
  <si>
    <t>Vybourání kovových rámů oken s křídly, dveřních zárubní, vrat, stěn, ostění nebo obkladů okenních rámů s křídly zdvojených, plochy do 1 m2</t>
  </si>
  <si>
    <t>-1213025258</t>
  </si>
  <si>
    <t>https://podminky.urs.cz/item/CS_URS_2024_01/968072354</t>
  </si>
  <si>
    <t>dílčí část 73,7%</t>
  </si>
  <si>
    <t>0,9*0,6*4*0,737</t>
  </si>
  <si>
    <t>60</t>
  </si>
  <si>
    <t>968072456</t>
  </si>
  <si>
    <t>Vybourání kovových rámů oken s křídly, dveřních zárubní, vrat, stěn, ostění nebo obkladů dveřních zárubní, plochy přes 2 m2</t>
  </si>
  <si>
    <t>1857130146</t>
  </si>
  <si>
    <t>https://podminky.urs.cz/item/CS_URS_2024_01/968072456</t>
  </si>
  <si>
    <t>1.np</t>
  </si>
  <si>
    <t>1,2*2,0*0,737</t>
  </si>
  <si>
    <t>0,8*2,0*0,737</t>
  </si>
  <si>
    <t>61</t>
  </si>
  <si>
    <t>968072641</t>
  </si>
  <si>
    <t>Vybourání kovových rámů oken s křídly, dveřních zárubní, vrat, stěn, ostění nebo obkladů stěn jakýchkoliv, kromě výkladních jakékoliv plochy</t>
  </si>
  <si>
    <t>-2140564215</t>
  </si>
  <si>
    <t>https://podminky.urs.cz/item/CS_URS_2024_01/968072641</t>
  </si>
  <si>
    <t>2,4*2,6*0,737</t>
  </si>
  <si>
    <t>2.np</t>
  </si>
  <si>
    <t>2,4*2,85*0,737</t>
  </si>
  <si>
    <t>3.np</t>
  </si>
  <si>
    <t>62</t>
  </si>
  <si>
    <t>968072875</t>
  </si>
  <si>
    <t>Vybourání kovových rámů oken s křídly, dveřních zárubní, vrat, stěn, ostění nebo obkladů rolet svinovacích mřížových, plochy do 2 m2</t>
  </si>
  <si>
    <t>280439505</t>
  </si>
  <si>
    <t>https://podminky.urs.cz/item/CS_URS_2024_01/968072875</t>
  </si>
  <si>
    <t>0,9*0,6*7*0,737</t>
  </si>
  <si>
    <t>0,8*1,97*0,737</t>
  </si>
  <si>
    <t>63</t>
  </si>
  <si>
    <t>968082016</t>
  </si>
  <si>
    <t>Vybourání plastových rámů oken s křídly, dveřních zárubní, vrat rámu oken s křídly, plochy přes 1 do 2 m2</t>
  </si>
  <si>
    <t>441506426</t>
  </si>
  <si>
    <t>https://podminky.urs.cz/item/CS_URS_2024_01/968082016</t>
  </si>
  <si>
    <t>1,35*1,72*0,737</t>
  </si>
  <si>
    <t>1,4*1,5*0,737</t>
  </si>
  <si>
    <t>64</t>
  </si>
  <si>
    <t>968082021</t>
  </si>
  <si>
    <t>Vybourání plastových rámů oken s křídly, dveřních zárubní, vrat dveřních zárubní, plochy do 2 m2</t>
  </si>
  <si>
    <t>548188974</t>
  </si>
  <si>
    <t>https://podminky.urs.cz/item/CS_URS_2024_01/968082021</t>
  </si>
  <si>
    <t>0,9*1,97*2*3*0,737</t>
  </si>
  <si>
    <t>65</t>
  </si>
  <si>
    <t>976071111</t>
  </si>
  <si>
    <t>Vybourání kovových madel, zábradlí, dvířek, zděří, kotevních želez madel a zábradlí</t>
  </si>
  <si>
    <t>-1702392922</t>
  </si>
  <si>
    <t>https://podminky.urs.cz/item/CS_URS_2024_01/976071111</t>
  </si>
  <si>
    <t>2,4</t>
  </si>
  <si>
    <t>2,4+1,2</t>
  </si>
  <si>
    <t>153</t>
  </si>
  <si>
    <t>981011112</t>
  </si>
  <si>
    <t>Demolice budov postupným rozebíráním dřevěných ostatních, oboustranně obitých, případně omítnutých</t>
  </si>
  <si>
    <t>-1296657245</t>
  </si>
  <si>
    <t>https://podminky.urs.cz/item/CS_URS_2024_01/981011112</t>
  </si>
  <si>
    <t>demolice střešní konstrukce,krovů vč.krytiny a klempířských prvků 73,7%</t>
  </si>
  <si>
    <t>30,8*13,7*4,0*0,5*0,737</t>
  </si>
  <si>
    <t>154</t>
  </si>
  <si>
    <t>981511111</t>
  </si>
  <si>
    <t>Demolice konstrukcí objektů postupným rozebíráním zdiva na maltu vápennou nebo vápenocementovou z cihel, tvárnic, kamene, zdiva smíšeného nebo hrázděného</t>
  </si>
  <si>
    <t>-1901478460</t>
  </si>
  <si>
    <t>https://podminky.urs.cz/item/CS_URS_2024_01/981511111</t>
  </si>
  <si>
    <t>73,7%</t>
  </si>
  <si>
    <t>nadezdívka</t>
  </si>
  <si>
    <t>(28,0+11,7)*2*0,2*0,3*0,737</t>
  </si>
  <si>
    <t>komíny</t>
  </si>
  <si>
    <t>1,05*0,45*3,0*12*0,737</t>
  </si>
  <si>
    <t>997</t>
  </si>
  <si>
    <t>Přesun sutě</t>
  </si>
  <si>
    <t>67</t>
  </si>
  <si>
    <t>997013154</t>
  </si>
  <si>
    <t>Vnitrostaveništní doprava suti a vybouraných hmot vodorovně do 50 m svisle s omezením mechanizace pro budovy a haly výšky přes 12 do 15 m</t>
  </si>
  <si>
    <t>77461891</t>
  </si>
  <si>
    <t>https://podminky.urs.cz/item/CS_URS_2024_01/997013154</t>
  </si>
  <si>
    <t>68</t>
  </si>
  <si>
    <t>997013509</t>
  </si>
  <si>
    <t>Odvoz suti a vybouraných hmot na skládku nebo meziskládku se složením, na vzdálenost Příplatek k ceně za každý další i započatý 1 km přes 1 km</t>
  </si>
  <si>
    <t>-1071683840</t>
  </si>
  <si>
    <t>https://podminky.urs.cz/item/CS_URS_2024_01/997013509</t>
  </si>
  <si>
    <t>180,793*14</t>
  </si>
  <si>
    <t>69</t>
  </si>
  <si>
    <t>997013511</t>
  </si>
  <si>
    <t>Odvoz suti a vybouraných hmot z meziskládky na skládku s naložením a se složením, na vzdálenost do 1 km</t>
  </si>
  <si>
    <t>-1046136435</t>
  </si>
  <si>
    <t>https://podminky.urs.cz/item/CS_URS_2024_01/997013511</t>
  </si>
  <si>
    <t>70</t>
  </si>
  <si>
    <t>997013871</t>
  </si>
  <si>
    <t>Poplatek za uložení stavebního odpadu na recyklační skládce (skládkovné) směsného stavebního a demoličního zatříděného do Katalogu odpadů pod kódem 17 09 04</t>
  </si>
  <si>
    <t>1792816189</t>
  </si>
  <si>
    <t>https://podminky.urs.cz/item/CS_URS_2024_01/997013871</t>
  </si>
  <si>
    <t>998</t>
  </si>
  <si>
    <t>Přesun hmot</t>
  </si>
  <si>
    <t>71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</si>
  <si>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</si>
  <si>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</si>
  <si>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1283495226</t>
  </si>
  <si>
    <t>https://podminky.urs.cz/item/CS_URS_2024_01/998011003</t>
  </si>
  <si>
    <t>PSV</t>
  </si>
  <si>
    <t>Práce a dodávky PSV</t>
  </si>
  <si>
    <t>711</t>
  </si>
  <si>
    <t>Izolace proti vodě, vlhkosti a plynům</t>
  </si>
  <si>
    <t>72</t>
  </si>
  <si>
    <t>711161273</t>
  </si>
  <si>
    <t>Provedení izolace proti zemní vlhkosti nopovou fólií na ploše svislé S z nopové fólie</t>
  </si>
  <si>
    <t>982615794</t>
  </si>
  <si>
    <t>https://podminky.urs.cz/item/CS_URS_2024_01/711161273</t>
  </si>
  <si>
    <t>73</t>
  </si>
  <si>
    <t>28323000</t>
  </si>
  <si>
    <t>deska drenážní nopová v 50mm</t>
  </si>
  <si>
    <t>-1375602808</t>
  </si>
  <si>
    <t>16*1,221 'Přepočtené koeficientem množství</t>
  </si>
  <si>
    <t>74</t>
  </si>
  <si>
    <t>711161383</t>
  </si>
  <si>
    <t>Izolace proti zemní vlhkosti a beztlakové vodě nopovými fóliemi ostatní ukončení izolace lištou</t>
  </si>
  <si>
    <t>-951957285</t>
  </si>
  <si>
    <t>https://podminky.urs.cz/item/CS_URS_2024_01/711161383</t>
  </si>
  <si>
    <t>75</t>
  </si>
  <si>
    <t>711191201</t>
  </si>
  <si>
    <t>Provedení izolace proti zemní vlhkosti hydroizolační stěrkou na ploše vodorovné V dvouvrstvá na betonu</t>
  </si>
  <si>
    <t>-29491714</t>
  </si>
  <si>
    <t>https://podminky.urs.cz/item/CS_URS_2024_01/711191201</t>
  </si>
  <si>
    <t>76</t>
  </si>
  <si>
    <t>11163001</t>
  </si>
  <si>
    <t>stěrka hydroizolační asfaltová dvousložková do spodní stavby</t>
  </si>
  <si>
    <t>kg</t>
  </si>
  <si>
    <t>1346007321</t>
  </si>
  <si>
    <t>313,152*0,5 'Přepočtené koeficientem množství</t>
  </si>
  <si>
    <t>77</t>
  </si>
  <si>
    <t>998711103</t>
  </si>
  <si>
    <t>Přesun hmot pro izolace proti vodě, vlhkosti a plynům stanovený z hmotnosti přesunovaného materiálu vodorovná dopravní vzdálenost do 50 m v objektech výšky přes 12 do 60 m</t>
  </si>
  <si>
    <t>317570403</t>
  </si>
  <si>
    <t>https://podminky.urs.cz/item/CS_URS_2024_01/998711103</t>
  </si>
  <si>
    <t>712</t>
  </si>
  <si>
    <t>Povlakové krytiny</t>
  </si>
  <si>
    <t>156</t>
  </si>
  <si>
    <t>712461705</t>
  </si>
  <si>
    <t>Provedení povlakové krytiny střech šikmých přes 10° do 30° fólií přilepenou se svařovanými spoji</t>
  </si>
  <si>
    <t>-387151726</t>
  </si>
  <si>
    <t>https://podminky.urs.cz/item/CS_URS_2024_01/712461705</t>
  </si>
  <si>
    <t>510,0*0,737</t>
  </si>
  <si>
    <t>157</t>
  </si>
  <si>
    <t>2600201105</t>
  </si>
  <si>
    <t xml:space="preserve">Difúzně propustná fólie_x000D_
</t>
  </si>
  <si>
    <t>1960418422</t>
  </si>
  <si>
    <t>375,87*1,1655 'Přepočtené koeficientem množství</t>
  </si>
  <si>
    <t>158</t>
  </si>
  <si>
    <t>998712103</t>
  </si>
  <si>
    <t>Přesun hmot pro povlakové krytiny stanovený z hmotnosti přesunovaného materiálu vodorovná dopravní vzdálenost do 50 m v objektech výšky přes 12 do 24 m</t>
  </si>
  <si>
    <t>1473276539</t>
  </si>
  <si>
    <t>https://podminky.urs.cz/item/CS_URS_2024_01/998712103</t>
  </si>
  <si>
    <t>713</t>
  </si>
  <si>
    <t>Izolace tepelné</t>
  </si>
  <si>
    <t>78</t>
  </si>
  <si>
    <t>713111131</t>
  </si>
  <si>
    <t>Montáž tepelné izolace stropů rohožemi, pásy, dílci, deskami, bloky (izolační materiál ve specifikaci) žebrových spodem s uchycením (drátem, páskou apod.)</t>
  </si>
  <si>
    <t>2041781099</t>
  </si>
  <si>
    <t>https://podminky.urs.cz/item/CS_URS_2024_01/713111131</t>
  </si>
  <si>
    <t>výtahová šachta-dílčí část 73,7</t>
  </si>
  <si>
    <t>79</t>
  </si>
  <si>
    <t>63148107</t>
  </si>
  <si>
    <t>deska tepelně izolační minerální univerzální λ=0,038-0,039 tl 160mm</t>
  </si>
  <si>
    <t>-472669991</t>
  </si>
  <si>
    <t>80</t>
  </si>
  <si>
    <t>713111136</t>
  </si>
  <si>
    <t>Montáž tepelné izolace stropů rohožemi, pásy, dílci, deskami, bloky (izolační materiál ve specifikaci) žebrových spodem kladenými volně mezi trámy</t>
  </si>
  <si>
    <t>-99210557</t>
  </si>
  <si>
    <t>https://podminky.urs.cz/item/CS_URS_2024_01/713111136</t>
  </si>
  <si>
    <t>81</t>
  </si>
  <si>
    <t>63152374</t>
  </si>
  <si>
    <t>deska tepelně izolační minerální kontaktních pro podhledy finální s povrchovou úpravou λ=0,040 tl 120mm</t>
  </si>
  <si>
    <t>-441490553</t>
  </si>
  <si>
    <t>2,343*1,05 'Přepočtené koeficientem množství</t>
  </si>
  <si>
    <t>82</t>
  </si>
  <si>
    <t>713121111</t>
  </si>
  <si>
    <t>Montáž tepelné izolace podlah rohožemi, pásy, deskami, dílci, bloky (izolační materiál ve specifikaci) kladenými volně jednovrstvá</t>
  </si>
  <si>
    <t>-577065809</t>
  </si>
  <si>
    <t>https://podminky.urs.cz/item/CS_URS_2024_01/713121111</t>
  </si>
  <si>
    <t>83</t>
  </si>
  <si>
    <t>28375007</t>
  </si>
  <si>
    <t>deska EPS 70 pro konstrukce s malým zatížením λ=0,039 tl 80mm</t>
  </si>
  <si>
    <t>107662341</t>
  </si>
  <si>
    <t>2,343</t>
  </si>
  <si>
    <t>159</t>
  </si>
  <si>
    <t>713121112</t>
  </si>
  <si>
    <t>Montáž tepelné izolace podlah rohožemi, pásy, deskami, dílci, bloky (izolační materiál ve specifikaci) kladenými volně jednovrstvá mezi trámy nebo rošt</t>
  </si>
  <si>
    <t>728685009</t>
  </si>
  <si>
    <t>https://podminky.urs.cz/item/CS_URS_2024_01/713121112</t>
  </si>
  <si>
    <t>29,1*12,0*2*0,737</t>
  </si>
  <si>
    <t>160</t>
  </si>
  <si>
    <t>63148105</t>
  </si>
  <si>
    <t>deska tepelně izolační minerální univerzální λ=0,038-0,039 tl 120mm</t>
  </si>
  <si>
    <t>-335116574</t>
  </si>
  <si>
    <t>514,721*1,05 'Přepočtené koeficientem množství</t>
  </si>
  <si>
    <t>161</t>
  </si>
  <si>
    <t>713121131</t>
  </si>
  <si>
    <t>Montáž tepelné izolace podlah parotěsnými reflexními pásy, tloušťka izolace do 5 mm</t>
  </si>
  <si>
    <t>379445017</t>
  </si>
  <si>
    <t>https://podminky.urs.cz/item/CS_URS_2024_01/713121131</t>
  </si>
  <si>
    <t>698,400*0,5*0,737</t>
  </si>
  <si>
    <t>162</t>
  </si>
  <si>
    <t>28355304</t>
  </si>
  <si>
    <t>pás podlahový parotěsný tepelně izolační s reflexní Al vrstvou tl 3mm</t>
  </si>
  <si>
    <t>1649866044</t>
  </si>
  <si>
    <t>257,36*1,05 'Přepočtené koeficientem množství</t>
  </si>
  <si>
    <t>84</t>
  </si>
  <si>
    <t>713191133</t>
  </si>
  <si>
    <t>Montáž tepelné izolace stavebních konstrukcí - doplňky a konstrukční součásti podlah, stropů vrchem nebo střech překrytím fólií položenou volně s přelepením spojů</t>
  </si>
  <si>
    <t>-693962883</t>
  </si>
  <si>
    <t>https://podminky.urs.cz/item/CS_URS_2024_01/713191133</t>
  </si>
  <si>
    <t>85</t>
  </si>
  <si>
    <t>28329012</t>
  </si>
  <si>
    <t>fólie PE vyztužená pro parotěsnou vrstvu (reakce na oheň - třída F) 140g/m2</t>
  </si>
  <si>
    <t>1114133496</t>
  </si>
  <si>
    <t>2,343*1,15 'Přepočtené koeficientem množství</t>
  </si>
  <si>
    <t>86</t>
  </si>
  <si>
    <t>998713103</t>
  </si>
  <si>
    <t>Přesun hmot pro izolace tepelné stanovený z hmotnosti přesunovaného materiálu vodorovná dopravní vzdálenost do 50 m v objektech výšky přes 12 m do 24 m</t>
  </si>
  <si>
    <t>-1868213241</t>
  </si>
  <si>
    <t>https://podminky.urs.cz/item/CS_URS_2024_01/998713103</t>
  </si>
  <si>
    <t>721</t>
  </si>
  <si>
    <t>Zdravotechnika - vnitřní kanalizace</t>
  </si>
  <si>
    <t>87</t>
  </si>
  <si>
    <t>721 rozp</t>
  </si>
  <si>
    <t>soubor</t>
  </si>
  <si>
    <t>CS RTS 2024 01</t>
  </si>
  <si>
    <t>304555059</t>
  </si>
  <si>
    <t>722</t>
  </si>
  <si>
    <t>Zdravotechnika - vnitřní vodovod</t>
  </si>
  <si>
    <t>88</t>
  </si>
  <si>
    <t>722  rozp</t>
  </si>
  <si>
    <t>-1428552392</t>
  </si>
  <si>
    <t>730</t>
  </si>
  <si>
    <t>Ústřední vytápění</t>
  </si>
  <si>
    <t>90</t>
  </si>
  <si>
    <t>730 rozp</t>
  </si>
  <si>
    <t>2049670024</t>
  </si>
  <si>
    <t>https://podminky.urs.cz/item/CS_URS_2024_01/730 rozp</t>
  </si>
  <si>
    <t>762</t>
  </si>
  <si>
    <t>Konstrukce tesařské</t>
  </si>
  <si>
    <t>163</t>
  </si>
  <si>
    <t>762083121</t>
  </si>
  <si>
    <t>Impregnace řeziva máčením proti dřevokaznému hmyzu, houbám a plísním, třída ohrožení 1 a 2 (dřevo v interiéru)</t>
  </si>
  <si>
    <t>-601549698</t>
  </si>
  <si>
    <t>https://podminky.urs.cz/item/CS_URS_2024_01/762083121</t>
  </si>
  <si>
    <t>36,564*0,737</t>
  </si>
  <si>
    <t>164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</si>
  <si>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</si>
  <si>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</si>
  <si>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1894600541</t>
  </si>
  <si>
    <t>https://podminky.urs.cz/item/CS_URS_2024_01/762332132</t>
  </si>
  <si>
    <t>zastřešení výtahové šachty</t>
  </si>
  <si>
    <t>120x120</t>
  </si>
  <si>
    <t>2,2*4*0,737</t>
  </si>
  <si>
    <t>krov SO 73,7%</t>
  </si>
  <si>
    <t>kleštiny 60x180</t>
  </si>
  <si>
    <t>6,45*14*0,737</t>
  </si>
  <si>
    <t>krokve 120x180</t>
  </si>
  <si>
    <t>(8,12*37+6,755*6+(5,6+4,45+3,29+2,14+0,98)*8+5,55*2+7,56)*0,737</t>
  </si>
  <si>
    <t>pozednice  140x160</t>
  </si>
  <si>
    <t>84,6*0,737</t>
  </si>
  <si>
    <t>165</t>
  </si>
  <si>
    <t>60512130</t>
  </si>
  <si>
    <t>hranol stavební řezivo průřezu do 224cm2 do dl 6m</t>
  </si>
  <si>
    <t>-2129793055</t>
  </si>
  <si>
    <t>0,12*0,12*2,2*4*1,1*0,737</t>
  </si>
  <si>
    <t>6,45*0,06*0,18*14*0,737</t>
  </si>
  <si>
    <t>491,31*0,12*0,18*0,737</t>
  </si>
  <si>
    <t>84,6*0,14*0,16*0,737</t>
  </si>
  <si>
    <t>10,04*1,08 'Přepočtené koeficientem množství</t>
  </si>
  <si>
    <t>166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</si>
  <si>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</si>
  <si>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</si>
  <si>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-1609468069</t>
  </si>
  <si>
    <t>https://podminky.urs.cz/item/CS_URS_2024_01/762332133</t>
  </si>
  <si>
    <t>prvky 160x160 73,7%</t>
  </si>
  <si>
    <t>(1,13*32+2,475*10+2,63*20)*0,737</t>
  </si>
  <si>
    <t>167</t>
  </si>
  <si>
    <t>60512135</t>
  </si>
  <si>
    <t>hranol stavební řezivo průřezu do 288cm2 do dl 6m</t>
  </si>
  <si>
    <t>906472024</t>
  </si>
  <si>
    <t>113,51*0,737*0,16*0,16</t>
  </si>
  <si>
    <t>2,142*1,08 'Přepočtené koeficientem množství</t>
  </si>
  <si>
    <t>168</t>
  </si>
  <si>
    <t>762332134</t>
  </si>
  <si>
    <t>Montáž vázaných konstrukcí krovů střech pultových, sedlových, valbových, stanových čtvercového nebo obdélníkového půdorysu z řeziva hraněného průřezové plochy přes 288 do 450 cm2</t>
  </si>
  <si>
    <t>-122943006</t>
  </si>
  <si>
    <t>https://podminky.urs.cz/item/CS_URS_2024_01/762332134</t>
  </si>
  <si>
    <t>nárožní krokev 140x220</t>
  </si>
  <si>
    <t>10,545*4*0,737</t>
  </si>
  <si>
    <t>vazný trám 160x200</t>
  </si>
  <si>
    <t>(21,28+4,18)*2*0,737</t>
  </si>
  <si>
    <t>169</t>
  </si>
  <si>
    <t>60512140</t>
  </si>
  <si>
    <t>hranol stavební řezivo průřezu do 450cm2 do dl 6m</t>
  </si>
  <si>
    <t>-96024638</t>
  </si>
  <si>
    <t>(1,3+1,362+0,268)*0,737</t>
  </si>
  <si>
    <t>2,159*1,08 'Přepočtené koeficientem množství</t>
  </si>
  <si>
    <t>170</t>
  </si>
  <si>
    <t>762341047</t>
  </si>
  <si>
    <t>Bednění střech střech rovných sklonu do 60° s vyřezáním otvorů z dřevoštěpkových desek OSB šroubovaných na rošt na pero a drážku, tloušťky desky 25 mm</t>
  </si>
  <si>
    <t>-1193514440</t>
  </si>
  <si>
    <t>https://podminky.urs.cz/item/CS_URS_2024_01/762341047</t>
  </si>
  <si>
    <t>výtahová šachta 73,7%</t>
  </si>
  <si>
    <t>4,53*0,737</t>
  </si>
  <si>
    <t>171</t>
  </si>
  <si>
    <t>762341210</t>
  </si>
  <si>
    <t>Montáž bednění střech rovných a šikmých sklonu do 60° s vyřezáním otvorů z prken hrubých na sraz tl. do 32 mm</t>
  </si>
  <si>
    <t>392613409</t>
  </si>
  <si>
    <t>https://podminky.urs.cz/item/CS_URS_2024_01/762341210</t>
  </si>
  <si>
    <t>střecha SO 73,7%</t>
  </si>
  <si>
    <t>510*0,737</t>
  </si>
  <si>
    <t>172</t>
  </si>
  <si>
    <t>60515111</t>
  </si>
  <si>
    <t>řezivo jehličnaté boční prkno 20-30mm</t>
  </si>
  <si>
    <t>-1381074611</t>
  </si>
  <si>
    <t>510*0,025*0,737</t>
  </si>
  <si>
    <t>9,397*1,1 'Přepočtené koeficientem množství</t>
  </si>
  <si>
    <t>173</t>
  </si>
  <si>
    <t>762342214</t>
  </si>
  <si>
    <t>Montáž laťování střech jednoduchých sklonu do 60° při osové vzdálenosti latí přes 150 do 360 mm</t>
  </si>
  <si>
    <t>828773338</t>
  </si>
  <si>
    <t>https://podminky.urs.cz/item/CS_URS_2024_01/762342214</t>
  </si>
  <si>
    <t>zastřešení střechy SO 73,7%</t>
  </si>
  <si>
    <t>174</t>
  </si>
  <si>
    <t>60514114</t>
  </si>
  <si>
    <t>řezivo jehličnaté lať impregnovaná dl 4 m</t>
  </si>
  <si>
    <t>660869562</t>
  </si>
  <si>
    <t>1,7*8*0,04*0,06*1,1*0,737</t>
  </si>
  <si>
    <t>510,0*2,5*0,04*0,06*1,1*0,737</t>
  </si>
  <si>
    <t>175</t>
  </si>
  <si>
    <t>762342511</t>
  </si>
  <si>
    <t>Montáž laťování montáž kontralatí na podklad bez tepelné izolace</t>
  </si>
  <si>
    <t>-286601961</t>
  </si>
  <si>
    <t>https://podminky.urs.cz/item/CS_URS_2024_01/762342511</t>
  </si>
  <si>
    <t>zastřešení SO 73,7%</t>
  </si>
  <si>
    <t>(49+1,31+42,18)*0,737</t>
  </si>
  <si>
    <t>176</t>
  </si>
  <si>
    <t>762361323</t>
  </si>
  <si>
    <t>Konstrukční vrstva pod klempířské prvky pro oplechování horních ploch zdí a nadezdívek (atik) z desek cementotřískových šroubovaných do podkladu, tloušťky desky 24 mm</t>
  </si>
  <si>
    <t>-640561971</t>
  </si>
  <si>
    <t>https://podminky.urs.cz/item/CS_URS_2024_01/762361323</t>
  </si>
  <si>
    <t>(0,4+0,25)*92,3*0,737</t>
  </si>
  <si>
    <t>177</t>
  </si>
  <si>
    <t>762395000</t>
  </si>
  <si>
    <t>Spojovací prostředky krovů, bednění a laťování, nadstřešních konstrukcí svory, prkna, hřebíky, pásová ocel, vruty</t>
  </si>
  <si>
    <t>854507923</t>
  </si>
  <si>
    <t>https://podminky.urs.cz/item/CS_URS_2024_01/762395000</t>
  </si>
  <si>
    <t>(14,596+3,138+3,164+14,025+3,375+0,275)*0,737</t>
  </si>
  <si>
    <t>178</t>
  </si>
  <si>
    <t>762511292</t>
  </si>
  <si>
    <t>Podlahové konstrukce podkladové z dřevoštěpkových desek OSB dvouvrstvých šroubovaných na pero a drážku 2x12 mm</t>
  </si>
  <si>
    <t>686442611</t>
  </si>
  <si>
    <t>https://podminky.urs.cz/item/CS_URS_2024_01/762511292</t>
  </si>
  <si>
    <t>29,1*12,0*0,737</t>
  </si>
  <si>
    <t>179</t>
  </si>
  <si>
    <t>762512261</t>
  </si>
  <si>
    <t>Podlahové konstrukce podkladové montáž roštu podkladového</t>
  </si>
  <si>
    <t>1147928927</t>
  </si>
  <si>
    <t>https://podminky.urs.cz/item/CS_URS_2024_01/762512261</t>
  </si>
  <si>
    <t>12,0*(18+30)*0,737</t>
  </si>
  <si>
    <t>180</t>
  </si>
  <si>
    <t>60512126</t>
  </si>
  <si>
    <t>hranol stavební řezivo průřezu do 120cm2 dl 6-8m</t>
  </si>
  <si>
    <t>-749754395</t>
  </si>
  <si>
    <t>576,0*0,04*0,12*0,737</t>
  </si>
  <si>
    <t>2,038*1,1 'Přepočtené koeficientem množství</t>
  </si>
  <si>
    <t>181</t>
  </si>
  <si>
    <t>762595001</t>
  </si>
  <si>
    <t>Spojovací prostředky podlah a podkladových konstrukcí hřebíky, vruty</t>
  </si>
  <si>
    <t>-1357853416</t>
  </si>
  <si>
    <t>https://podminky.urs.cz/item/CS_URS_2024_01/762595001</t>
  </si>
  <si>
    <t>349,2*0,737</t>
  </si>
  <si>
    <t>182</t>
  </si>
  <si>
    <t>998762103</t>
  </si>
  <si>
    <t>Přesun hmot pro konstrukce tesařské stanovený z hmotnosti přesunovaného materiálu vodorovná dopravní vzdálenost do 50 m v objektech výšky přes 12 do 24 m</t>
  </si>
  <si>
    <t>1663653874</t>
  </si>
  <si>
    <t>https://podminky.urs.cz/item/CS_URS_2024_01/998762103</t>
  </si>
  <si>
    <t>763</t>
  </si>
  <si>
    <t>Konstrukce suché výstavby</t>
  </si>
  <si>
    <t>101</t>
  </si>
  <si>
    <t>763331113</t>
  </si>
  <si>
    <t>Podhled z cementovláknitých nebo cementových desek dvouvrstvá zavěšená spodní konstrukce z ocelových profilů CD, UD jednoduše opláštěná deskou tl. 25 mm, bez izolace, EI 15</t>
  </si>
  <si>
    <t>-584777593</t>
  </si>
  <si>
    <t>https://podminky.urs.cz/item/CS_URS_2024_01/763331113</t>
  </si>
  <si>
    <t>102</t>
  </si>
  <si>
    <t>763111426</t>
  </si>
  <si>
    <t>Příčka ze sádrokartonových desek s nosnou konstrukcí z jednoduchých ocelových profilů UW, CW dvojitě opláštěná deskami protipožárními DF tl. 2 x 12,5 mm EI 90, příčka tl. 150 mm, profil 100, s izolací, Rw do 59 dB</t>
  </si>
  <si>
    <t>820358310</t>
  </si>
  <si>
    <t>https://podminky.urs.cz/item/CS_URS_2024_01/763111426</t>
  </si>
  <si>
    <t>2,4*2,6*2-0,9*1,97*2</t>
  </si>
  <si>
    <t>8,934</t>
  </si>
  <si>
    <t>103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</si>
  <si>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</si>
  <si>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</si>
  <si>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1125884093</t>
  </si>
  <si>
    <t>https://podminky.urs.cz/item/CS_URS_2024_01/998763303</t>
  </si>
  <si>
    <t>764</t>
  </si>
  <si>
    <t>Konstrukce klempířské</t>
  </si>
  <si>
    <t>183</t>
  </si>
  <si>
    <t>764001801</t>
  </si>
  <si>
    <t>Demontáž klempířských konstrukcí podkladního plechu do suti</t>
  </si>
  <si>
    <t>-727443982</t>
  </si>
  <si>
    <t>https://podminky.urs.cz/item/CS_URS_2024_01/764001801</t>
  </si>
  <si>
    <t>91,6*0,737</t>
  </si>
  <si>
    <t>184</t>
  </si>
  <si>
    <t>764001831</t>
  </si>
  <si>
    <t>Demontáž klempířských konstrukcí krytiny z taškových tabulí do suti</t>
  </si>
  <si>
    <t>1065410837</t>
  </si>
  <si>
    <t>https://podminky.urs.cz/item/CS_URS_2024_01/764001831</t>
  </si>
  <si>
    <t>104</t>
  </si>
  <si>
    <t>764002851</t>
  </si>
  <si>
    <t>Demontáž klempířských konstrukcí oplechování parapetů do suti</t>
  </si>
  <si>
    <t>1259159088</t>
  </si>
  <si>
    <t>https://podminky.urs.cz/item/CS_URS_2024_01/764002851</t>
  </si>
  <si>
    <t>67,2</t>
  </si>
  <si>
    <t>185</t>
  </si>
  <si>
    <t>764004801</t>
  </si>
  <si>
    <t>Demontáž klempířských konstrukcí žlabu podokapního do suti</t>
  </si>
  <si>
    <t>86153544</t>
  </si>
  <si>
    <t>https://podminky.urs.cz/item/CS_URS_2024_01/764004801</t>
  </si>
  <si>
    <t>92,8*0,737</t>
  </si>
  <si>
    <t>186</t>
  </si>
  <si>
    <t>764004861</t>
  </si>
  <si>
    <t>Demontáž klempířských konstrukcí svodu do suti</t>
  </si>
  <si>
    <t>-1883567950</t>
  </si>
  <si>
    <t>https://podminky.urs.cz/item/CS_URS_2024_01/764004861</t>
  </si>
  <si>
    <t>72,5*0,737</t>
  </si>
  <si>
    <t>105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</si>
  <si>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</si>
  <si>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</si>
  <si>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-2093622025</t>
  </si>
  <si>
    <t>https://podminky.urs.cz/item/CS_URS_2024_01/764111651</t>
  </si>
  <si>
    <t>nad výtahovou šachtou</t>
  </si>
  <si>
    <t>106</t>
  </si>
  <si>
    <t>764213415</t>
  </si>
  <si>
    <t>Oplechování střešních prvků z pozinkovaného plechu střešní dilatace jednodílná rš 400 mm</t>
  </si>
  <si>
    <t>-315628769</t>
  </si>
  <si>
    <t>https://podminky.urs.cz/item/CS_URS_2024_01/764213415</t>
  </si>
  <si>
    <t>13 K</t>
  </si>
  <si>
    <t>1,7*0,737</t>
  </si>
  <si>
    <t>107</t>
  </si>
  <si>
    <t>764215411</t>
  </si>
  <si>
    <t>Oplechování horních ploch zdí a nadezdívek (atik) z pozinkovaného plechu celoplošně lepené přes rš 800 mm</t>
  </si>
  <si>
    <t>-1282305807</t>
  </si>
  <si>
    <t>https://podminky.urs.cz/item/CS_URS_2024_01/764215411</t>
  </si>
  <si>
    <t>14 K</t>
  </si>
  <si>
    <t>2,47*2*0,88*0,737</t>
  </si>
  <si>
    <t>108</t>
  </si>
  <si>
    <t>764216604</t>
  </si>
  <si>
    <t>Oplechování parapetů z pozinkovaného plechu s povrchovou úpravou rovných mechanicky kotvené, bez rohů rš 330 mm</t>
  </si>
  <si>
    <t>-532258811</t>
  </si>
  <si>
    <t>https://podminky.urs.cz/item/CS_URS_2024_01/764216604</t>
  </si>
  <si>
    <t>12K přítlačný profil</t>
  </si>
  <si>
    <t>109</t>
  </si>
  <si>
    <t>764216605</t>
  </si>
  <si>
    <t>Oplechování parapetů z pozinkovaného plechu s povrchovou úpravou rovných mechanicky kotvené, bez rohů rš 400 mm</t>
  </si>
  <si>
    <t>826866903</t>
  </si>
  <si>
    <t>https://podminky.urs.cz/item/CS_URS_2024_01/764216605</t>
  </si>
  <si>
    <t>2 K</t>
  </si>
  <si>
    <t>3*1,45</t>
  </si>
  <si>
    <t>110</t>
  </si>
  <si>
    <t>764216606</t>
  </si>
  <si>
    <t>Oplechování parapetů z pozinkovaného plechu s povrchovou úpravou rovných mechanicky kotvené, bez rohů rš 500 mm</t>
  </si>
  <si>
    <t>1194610896</t>
  </si>
  <si>
    <t>https://podminky.urs.cz/item/CS_URS_2024_01/764216606</t>
  </si>
  <si>
    <t>3 K</t>
  </si>
  <si>
    <t>111</t>
  </si>
  <si>
    <t>764218631</t>
  </si>
  <si>
    <t>Oplechování říms a ozdobných prvků z pozinkovaného plechu s povrchovou úpravou rovných, bez rohů celoplošně lepené přes rš 685 mm</t>
  </si>
  <si>
    <t>1701992775</t>
  </si>
  <si>
    <t>https://podminky.urs.cz/item/CS_URS_2024_01/764218631</t>
  </si>
  <si>
    <t>základ výtahu</t>
  </si>
  <si>
    <t>1,5*0,737</t>
  </si>
  <si>
    <t>112</t>
  </si>
  <si>
    <t>764311616</t>
  </si>
  <si>
    <t>Lemování zdí z pozinkovaného plechu s povrchovou úpravou boční nebo horní rovné, střech s krytinou skládanou mimo prejzovou do rš 500 mm</t>
  </si>
  <si>
    <t>1263642734</t>
  </si>
  <si>
    <t>https://podminky.urs.cz/item/CS_URS_2024_01/764311616</t>
  </si>
  <si>
    <t>16 K vstupní portál</t>
  </si>
  <si>
    <t>2,1*2</t>
  </si>
  <si>
    <t>113</t>
  </si>
  <si>
    <t>998764103</t>
  </si>
  <si>
    <t>Přesun hmot pro konstrukce klempířské stanovený z hmotnosti přesunovaného materiálu vodorovná dopravní vzdálenost do 50 m v objektech výšky přes 12 do 24 m</t>
  </si>
  <si>
    <t>-1629123067</t>
  </si>
  <si>
    <t>https://podminky.urs.cz/item/CS_URS_2024_01/998764103</t>
  </si>
  <si>
    <t>765</t>
  </si>
  <si>
    <t>Krytina skládaná</t>
  </si>
  <si>
    <t>187</t>
  </si>
  <si>
    <t>765135013</t>
  </si>
  <si>
    <t>Montáž střešních doplňků vláknocementové krytiny skládané střešních výlezů, plochy jednotlivě přes 0,25 do 1,0 m2</t>
  </si>
  <si>
    <t>1023886342</t>
  </si>
  <si>
    <t>https://podminky.urs.cz/item/CS_URS_2024_01/765135013</t>
  </si>
  <si>
    <t>0,737</t>
  </si>
  <si>
    <t>188</t>
  </si>
  <si>
    <t>61124002</t>
  </si>
  <si>
    <t>okno střešní výstupní Al otvor 600x600mm</t>
  </si>
  <si>
    <t>-1907044086</t>
  </si>
  <si>
    <t>189</t>
  </si>
  <si>
    <t>998765103</t>
  </si>
  <si>
    <t>Přesun hmot pro krytiny skládané stanovený z hmotnosti přesunovaného materiálu vodorovná dopravní vzdálenost do 50 m na objektech výšky přes 12 do 24 m</t>
  </si>
  <si>
    <t>1424535215</t>
  </si>
  <si>
    <t>https://podminky.urs.cz/item/CS_URS_2024_01/998765103</t>
  </si>
  <si>
    <t>766</t>
  </si>
  <si>
    <t>Konstrukce truhlářské</t>
  </si>
  <si>
    <t>114</t>
  </si>
  <si>
    <t>766441821</t>
  </si>
  <si>
    <t>Demontáž parapetních desek dřevěných nebo plastových šířky do 300 mm, délky přes 1000 do 2000 mm</t>
  </si>
  <si>
    <t>1637486357</t>
  </si>
  <si>
    <t>https://podminky.urs.cz/item/CS_URS_2024_01/766441821</t>
  </si>
  <si>
    <t>1,35</t>
  </si>
  <si>
    <t>1,4</t>
  </si>
  <si>
    <t>115</t>
  </si>
  <si>
    <t>766491851</t>
  </si>
  <si>
    <t>Demontáž ostatních truhlářských konstrukcí prahů dveří jednokřídlových</t>
  </si>
  <si>
    <t>-834162637</t>
  </si>
  <si>
    <t>https://podminky.urs.cz/item/CS_URS_2024_01/766491851</t>
  </si>
  <si>
    <t>116</t>
  </si>
  <si>
    <t>766491853</t>
  </si>
  <si>
    <t>Demontáž ostatních truhlářských konstrukcí prahů dveří dvoukřídlových</t>
  </si>
  <si>
    <t>445590229</t>
  </si>
  <si>
    <t>https://podminky.urs.cz/item/CS_URS_2024_01/766491853</t>
  </si>
  <si>
    <t>117</t>
  </si>
  <si>
    <t>766622131</t>
  </si>
  <si>
    <t>Montáž oken plastových včetně montáže rámu plochy přes 1 m2 otevíravých do zdiva, výšky do 1,5 m</t>
  </si>
  <si>
    <t>-1394636158</t>
  </si>
  <si>
    <t>https://podminky.urs.cz/item/CS_URS_2024_01/766622131</t>
  </si>
  <si>
    <t>118</t>
  </si>
  <si>
    <t>61140052</t>
  </si>
  <si>
    <t>okno plastové otevíravé/sklopné trojsklo přes plochu 1m2 do v 1,5m</t>
  </si>
  <si>
    <t>1063521764</t>
  </si>
  <si>
    <t>119</t>
  </si>
  <si>
    <t>766660021</t>
  </si>
  <si>
    <t>Montáž dveřních křídel dřevěných nebo plastových otevíravých do ocelové zárubně protipožárních jednokřídlových, šířky do 800 mm</t>
  </si>
  <si>
    <t>-1530643840</t>
  </si>
  <si>
    <t>https://podminky.urs.cz/item/CS_URS_2024_01/766660021</t>
  </si>
  <si>
    <t>3 D + 4 D</t>
  </si>
  <si>
    <t>6+1</t>
  </si>
  <si>
    <t>120</t>
  </si>
  <si>
    <t>61165339</t>
  </si>
  <si>
    <t>dveře jednokřídlé dřevotřískové protipožární EI (EW) 30 D3 povrch lakovaný plné 800x1970-2100mm</t>
  </si>
  <si>
    <t>-1666373906</t>
  </si>
  <si>
    <t>121</t>
  </si>
  <si>
    <t>766664931</t>
  </si>
  <si>
    <t>Oprava dveřních křídel dřevěných dokování dveřních křídel samozavírač dveří na zárubeň dřevěnou</t>
  </si>
  <si>
    <t>226082457</t>
  </si>
  <si>
    <t>https://podminky.urs.cz/item/CS_URS_2024_01/766664931</t>
  </si>
  <si>
    <t>122</t>
  </si>
  <si>
    <t>54917250</t>
  </si>
  <si>
    <t>samozavírač dveří hydraulický</t>
  </si>
  <si>
    <t>650318171</t>
  </si>
  <si>
    <t>123</t>
  </si>
  <si>
    <t>766664932</t>
  </si>
  <si>
    <t>Oprava dveřních křídel dřevěných dokování dveřních křídel samozavírač dveří na zárubeň ocelovou</t>
  </si>
  <si>
    <t>957737760</t>
  </si>
  <si>
    <t>https://podminky.urs.cz/item/CS_URS_2024_01/766664932</t>
  </si>
  <si>
    <t>124</t>
  </si>
  <si>
    <t>-222007426</t>
  </si>
  <si>
    <t>125</t>
  </si>
  <si>
    <t>766691914</t>
  </si>
  <si>
    <t>Ostatní práce vyvěšení nebo zavěšení křídel dřevěných dveřních, plochy do 2 m2</t>
  </si>
  <si>
    <t>766831306</t>
  </si>
  <si>
    <t>https://podminky.urs.cz/item/CS_URS_2024_01/766691914</t>
  </si>
  <si>
    <t>1+2</t>
  </si>
  <si>
    <t>1*2</t>
  </si>
  <si>
    <t>126</t>
  </si>
  <si>
    <t>766691915</t>
  </si>
  <si>
    <t>Ostatní práce vyvěšení nebo zavěšení křídel dřevěných dveřních, plochy přes 2 m2</t>
  </si>
  <si>
    <t>468161045</t>
  </si>
  <si>
    <t>https://podminky.urs.cz/item/CS_URS_2024_01/766691915</t>
  </si>
  <si>
    <t>127</t>
  </si>
  <si>
    <t>998766103</t>
  </si>
  <si>
    <t>Přesun hmot pro konstrukce truhlářské stanovený z hmotnosti přesunovaného materiálu vodorovná dopravní vzdálenost do 50 m v objektech výšky přes 12 do 24 m</t>
  </si>
  <si>
    <t>1055236128</t>
  </si>
  <si>
    <t>https://podminky.urs.cz/item/CS_URS_2024_01/998766103</t>
  </si>
  <si>
    <t>767</t>
  </si>
  <si>
    <t>Konstrukce zámečnické</t>
  </si>
  <si>
    <t>128</t>
  </si>
  <si>
    <t>767 PRC</t>
  </si>
  <si>
    <t>Dodávka+montáž skleněné stříšky nad vstup 1000x1900mmm</t>
  </si>
  <si>
    <t>kpl</t>
  </si>
  <si>
    <t>1144023436</t>
  </si>
  <si>
    <t>https://podminky.urs.cz/item/CS_URS_2024_01/767 PRC</t>
  </si>
  <si>
    <t>2*0,737</t>
  </si>
  <si>
    <t>129</t>
  </si>
  <si>
    <t>767640221</t>
  </si>
  <si>
    <t>Montáž dveří ocelových nebo hliníkových vchodových dvoukřídlové bez nadsvětlíku</t>
  </si>
  <si>
    <t>2074353835</t>
  </si>
  <si>
    <t>https://podminky.urs.cz/item/CS_URS_2024_01/767640221</t>
  </si>
  <si>
    <t>1 D</t>
  </si>
  <si>
    <t>1*0,737</t>
  </si>
  <si>
    <t>130</t>
  </si>
  <si>
    <t>55341335</t>
  </si>
  <si>
    <t>dveře dvoukřídlé Al prosklené max rozměru otvoru 4,84m2 bezpečnostní třídy RC2</t>
  </si>
  <si>
    <t>1375552482</t>
  </si>
  <si>
    <t>131</t>
  </si>
  <si>
    <t>767646510</t>
  </si>
  <si>
    <t>Montáž dveří ocelových nebo hliníkových protipožárních uzávěrů jednokřídlových</t>
  </si>
  <si>
    <t>369154172</t>
  </si>
  <si>
    <t>https://podminky.urs.cz/item/CS_URS_2024_01/767646510</t>
  </si>
  <si>
    <t>2 D + 7 D</t>
  </si>
  <si>
    <t>132</t>
  </si>
  <si>
    <t>55341183</t>
  </si>
  <si>
    <t>dveře jednokřídlé ocelové interierové protipožární EW 15, 30, 45 D1 speciální zárubeň 900x1970mm</t>
  </si>
  <si>
    <t>-922974465</t>
  </si>
  <si>
    <t>133</t>
  </si>
  <si>
    <t>55341182</t>
  </si>
  <si>
    <t>dveře jednokřídlé ocelové interierové protipožární EW 15, 30, 45 D1 speciální zárubeň 800x1970mm</t>
  </si>
  <si>
    <t>276409806</t>
  </si>
  <si>
    <t>134</t>
  </si>
  <si>
    <t>767821114</t>
  </si>
  <si>
    <t>Montáž poštovních schránek sestav zavěšených do 24 kusů</t>
  </si>
  <si>
    <t>129035392</t>
  </si>
  <si>
    <t>https://podminky.urs.cz/item/CS_URS_2024_01/767821114</t>
  </si>
  <si>
    <t>135</t>
  </si>
  <si>
    <t>55348210</t>
  </si>
  <si>
    <t>schránka listovní sestava nástěnná 2řadá počet 8ks</t>
  </si>
  <si>
    <t>-1299173965</t>
  </si>
  <si>
    <t>8*0,737</t>
  </si>
  <si>
    <t>190</t>
  </si>
  <si>
    <t>767851104</t>
  </si>
  <si>
    <t>Montáž komínových lávek kompletní celé lávky</t>
  </si>
  <si>
    <t>686111839</t>
  </si>
  <si>
    <t>https://podminky.urs.cz/item/CS_URS_2024_01/767851104</t>
  </si>
  <si>
    <t>191</t>
  </si>
  <si>
    <t>55344680</t>
  </si>
  <si>
    <t>lávka komínová 250x1000mm</t>
  </si>
  <si>
    <t>-1492631895</t>
  </si>
  <si>
    <t>136</t>
  </si>
  <si>
    <t>767A2102</t>
  </si>
  <si>
    <t>Zábradlí z profilované oceli, hmotnosti přes 20 do 30 kg/m</t>
  </si>
  <si>
    <t>-1258874310</t>
  </si>
  <si>
    <t>https://podminky.urs.cz/item/CS_URS_2024_01/767A2102</t>
  </si>
  <si>
    <t>12/Z +11/Z s dřevěným madlem</t>
  </si>
  <si>
    <t>5,5*2</t>
  </si>
  <si>
    <t>137</t>
  </si>
  <si>
    <t>998767203</t>
  </si>
  <si>
    <t>Přesun hmot pro zámečnické konstrukce stanovený procentní sazbou (%) z ceny vodorovná dopravní vzdálenost do 50 m v objektech výšky přes 12 do 24 m</t>
  </si>
  <si>
    <t>%</t>
  </si>
  <si>
    <t>-1123575315</t>
  </si>
  <si>
    <t>https://podminky.urs.cz/item/CS_URS_2024_01/998767203</t>
  </si>
  <si>
    <t>771</t>
  </si>
  <si>
    <t>Podlahy z dlaždic</t>
  </si>
  <si>
    <t>138</t>
  </si>
  <si>
    <t>771A0103</t>
  </si>
  <si>
    <t>Keramická dlažba obklad schodišťových stupňů na flexibilní lepidlo</t>
  </si>
  <si>
    <t>487132507</t>
  </si>
  <si>
    <t>https://podminky.urs.cz/item/CS_URS_2024_01/771A0103</t>
  </si>
  <si>
    <t>(1,2*0,3*14+1,2*0,15*16)*0,737</t>
  </si>
  <si>
    <t>139</t>
  </si>
  <si>
    <t>771A0203</t>
  </si>
  <si>
    <t>Keramická dlažba soklík na flexibilní lepidlo</t>
  </si>
  <si>
    <t>608177545</t>
  </si>
  <si>
    <t>https://podminky.urs.cz/item/CS_URS_2024_01/771A0203</t>
  </si>
  <si>
    <t>schodiště</t>
  </si>
  <si>
    <t>(5,525*2+2,4*2-0,9*3-0,3*14)*0,737</t>
  </si>
  <si>
    <t>(0,3*14+0,15*16)*0,737</t>
  </si>
  <si>
    <t>140</t>
  </si>
  <si>
    <t>998771203</t>
  </si>
  <si>
    <t>Přesun hmot pro podlahy z dlaždic stanovený procentní sazbou (%) z ceny vodorovná dopravní vzdálenost do 50 m v objektech výšky přes 12 do 24 m</t>
  </si>
  <si>
    <t>1687728283</t>
  </si>
  <si>
    <t>https://podminky.urs.cz/item/CS_URS_2024_01/998771203</t>
  </si>
  <si>
    <t>776</t>
  </si>
  <si>
    <t>Podlahy povlakové</t>
  </si>
  <si>
    <t>192</t>
  </si>
  <si>
    <t>776A0001</t>
  </si>
  <si>
    <t>Podlaha povlaková z PVC (včetně soklíku) bytových prostor</t>
  </si>
  <si>
    <t>1753463340</t>
  </si>
  <si>
    <t>https://podminky.urs.cz/item/CS_URS_2024_01/776A0001</t>
  </si>
  <si>
    <t>PODKROVÍ PODL 04 73,7%</t>
  </si>
  <si>
    <t>19,1*12,0*0,737</t>
  </si>
  <si>
    <t>193</t>
  </si>
  <si>
    <t>998776203</t>
  </si>
  <si>
    <t>Přesun hmot pro podlahy povlakové stanovený procentní sazbou (%) z ceny vodorovná dopravní vzdálenost do 50 m v objektech výšky přes 12 do 24 m</t>
  </si>
  <si>
    <t>575988756</t>
  </si>
  <si>
    <t>https://podminky.urs.cz/item/CS_URS_2024_01/998776203</t>
  </si>
  <si>
    <t>783</t>
  </si>
  <si>
    <t>Dokončovací práce - nátěry</t>
  </si>
  <si>
    <t>141</t>
  </si>
  <si>
    <t>783306809</t>
  </si>
  <si>
    <t>Odstranění nátěrů ze zámečnických konstrukcí okartáčováním</t>
  </si>
  <si>
    <t>-1765433829</t>
  </si>
  <si>
    <t>https://podminky.urs.cz/item/CS_URS_2024_01/783306809</t>
  </si>
  <si>
    <t>6,868</t>
  </si>
  <si>
    <t>142</t>
  </si>
  <si>
    <t>783314101</t>
  </si>
  <si>
    <t>Základní nátěr zámečnických konstrukcí jednonásobný syntetický</t>
  </si>
  <si>
    <t>-1339180845</t>
  </si>
  <si>
    <t>https://podminky.urs.cz/item/CS_URS_2024_01/783314101</t>
  </si>
  <si>
    <t>143</t>
  </si>
  <si>
    <t>783317101</t>
  </si>
  <si>
    <t>Krycí nátěr (email) zámečnických konstrukcí jednonásobný syntetický standardní</t>
  </si>
  <si>
    <t>570265162</t>
  </si>
  <si>
    <t>https://podminky.urs.cz/item/CS_URS_2024_01/783317101</t>
  </si>
  <si>
    <t>784</t>
  </si>
  <si>
    <t>Dokončovací práce - malby a tapety</t>
  </si>
  <si>
    <t>144</t>
  </si>
  <si>
    <t>784121001</t>
  </si>
  <si>
    <t>Oškrabání malby v místnostech výšky do 3,80 m</t>
  </si>
  <si>
    <t>-1990901082</t>
  </si>
  <si>
    <t>https://podminky.urs.cz/item/CS_URS_2024_01/784121001</t>
  </si>
  <si>
    <t>((5,785+20,705+2,05)*2,4+(5,785+20,705+2,05)*2*2,6)*3</t>
  </si>
  <si>
    <t>stropy 1.pp</t>
  </si>
  <si>
    <t>145</t>
  </si>
  <si>
    <t>784121011</t>
  </si>
  <si>
    <t>Rozmývání podkladu po oškrabání malby v místnostech výšky do 3,80 m</t>
  </si>
  <si>
    <t>-2008075360</t>
  </si>
  <si>
    <t>https://podminky.urs.cz/item/CS_URS_2024_01/784121011</t>
  </si>
  <si>
    <t>146</t>
  </si>
  <si>
    <t>784181111</t>
  </si>
  <si>
    <t>Penetrace podkladu jednonásobná základní silikátová bezbarvá v místnostech výšky do 3,80 m</t>
  </si>
  <si>
    <t>-34859956</t>
  </si>
  <si>
    <t>https://podminky.urs.cz/item/CS_URS_2024_01/784181111</t>
  </si>
  <si>
    <t>stropy</t>
  </si>
  <si>
    <t>1.3.np</t>
  </si>
  <si>
    <t>650,712</t>
  </si>
  <si>
    <t>147</t>
  </si>
  <si>
    <t>784211011</t>
  </si>
  <si>
    <t>Malby z malířských směsí oděruvzdorných za mokra jednonásobné, bílé za mokra oděruvzdorné velmi dobře v místnostech výšky do 3,80 m</t>
  </si>
  <si>
    <t>-2024147249</t>
  </si>
  <si>
    <t>https://podminky.urs.cz/item/CS_URS_2024_01/784211011</t>
  </si>
  <si>
    <t>650,712+285,036</t>
  </si>
  <si>
    <t>Práce a dodávky M</t>
  </si>
  <si>
    <t>21-M</t>
  </si>
  <si>
    <t>Elektromontáže</t>
  </si>
  <si>
    <t>148</t>
  </si>
  <si>
    <t>21-M rozp</t>
  </si>
  <si>
    <t>928936723</t>
  </si>
  <si>
    <t>https://podminky.urs.cz/item/CS_URS_2024_01/21-M rozp</t>
  </si>
  <si>
    <t>24-M</t>
  </si>
  <si>
    <t>Montáže vzduchotechnických zařízení</t>
  </si>
  <si>
    <t>149</t>
  </si>
  <si>
    <t>24-M rozp</t>
  </si>
  <si>
    <t>1949104142</t>
  </si>
  <si>
    <t>https://podminky.urs.cz/item/CS_URS_2024_01/24-M rozp</t>
  </si>
  <si>
    <t>33-M</t>
  </si>
  <si>
    <t>Montáže dopr.zaříz.,sklad. zař. a váh</t>
  </si>
  <si>
    <t>150</t>
  </si>
  <si>
    <t>33M NC</t>
  </si>
  <si>
    <t>519003608</t>
  </si>
  <si>
    <t>https://podminky.urs.cz/item/CS_URS_2024_01/33M NC</t>
  </si>
  <si>
    <t>2400922 - SO 02 Zpevněné manipulační plochy a parkovací stání</t>
  </si>
  <si>
    <t xml:space="preserve">    5 - Komunikace pozemní</t>
  </si>
  <si>
    <t>Komunikace pozemní</t>
  </si>
  <si>
    <t>596212222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</si>
  <si>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B, pro plochy přes 100 do 300 m2</t>
  </si>
  <si>
    <t>-503342867</t>
  </si>
  <si>
    <t>https://podminky.urs.cz/item/CS_URS_2024_01/596212222</t>
  </si>
  <si>
    <t>59245213</t>
  </si>
  <si>
    <t>dlažba zámková tvaru I 196x161x80mm přírodní</t>
  </si>
  <si>
    <t>1694423650</t>
  </si>
  <si>
    <t>200*1,02 'Přepočtené koeficientem množství</t>
  </si>
  <si>
    <t>914111111</t>
  </si>
  <si>
    <t>Montáž svislé dopravní značky základní velikosti do 1 m2 objímkami na sloupky nebo konzoly</t>
  </si>
  <si>
    <t>-2005595947</t>
  </si>
  <si>
    <t>https://podminky.urs.cz/item/CS_URS_2024_01/914111111</t>
  </si>
  <si>
    <t>40445625</t>
  </si>
  <si>
    <t>informativní značky provozní IP8, IP9, IP11-IP13 500x700mm</t>
  </si>
  <si>
    <t>168304084</t>
  </si>
  <si>
    <t>914511111</t>
  </si>
  <si>
    <t>Montáž sloupku dopravních značek délky do 3,5 m do betonového základu</t>
  </si>
  <si>
    <t>1073653587</t>
  </si>
  <si>
    <t>https://podminky.urs.cz/item/CS_URS_2024_01/914511111</t>
  </si>
  <si>
    <t>40445225</t>
  </si>
  <si>
    <t>sloupek pro dopravní značku Zn D 60mm v 3,5m</t>
  </si>
  <si>
    <t>-1908435251</t>
  </si>
  <si>
    <t>915111111</t>
  </si>
  <si>
    <t>Vodorovné dopravní značení stříkané barvou dělící čára šířky 125 mm souvislá bílá základní</t>
  </si>
  <si>
    <t>828700138</t>
  </si>
  <si>
    <t>https://podminky.urs.cz/item/CS_URS_2024_01/915111111</t>
  </si>
  <si>
    <t>915131111</t>
  </si>
  <si>
    <t>Vodorovné dopravní značení stříkané barvou přechody pro chodce, šipky, symboly bílé základní</t>
  </si>
  <si>
    <t>-854722129</t>
  </si>
  <si>
    <t>https://podminky.urs.cz/item/CS_URS_2024_01/915131111</t>
  </si>
  <si>
    <t>2,2*1,8*2</t>
  </si>
  <si>
    <t>915611111</t>
  </si>
  <si>
    <t>Předznačení pro vodorovné značení stříkané barvou nebo prováděné z nátěrových hmot liniové dělicí čáry, vodicí proužky</t>
  </si>
  <si>
    <t>2121370494</t>
  </si>
  <si>
    <t>https://podminky.urs.cz/item/CS_URS_2024_01/915611111</t>
  </si>
  <si>
    <t>915621111</t>
  </si>
  <si>
    <t>Předznačení pro vodorovné značení stříkané barvou nebo prováděné z nátěrových hmot plošné šipky, symboly, nápisy</t>
  </si>
  <si>
    <t>383697095</t>
  </si>
  <si>
    <t>https://podminky.urs.cz/item/CS_URS_2024_01/915621111</t>
  </si>
  <si>
    <t>916131212</t>
  </si>
  <si>
    <t>Osazení silničního obrubníku betonového se zřízením lože, s vyplněním a zatřením spár cementovou maltou stojatého bez boční opěry, do lože z betonu prostého</t>
  </si>
  <si>
    <t>-416838342</t>
  </si>
  <si>
    <t>https://podminky.urs.cz/item/CS_URS_2024_01/916131212</t>
  </si>
  <si>
    <t>59217034</t>
  </si>
  <si>
    <t>obrubník betonový silniční 1000x150x300mm</t>
  </si>
  <si>
    <t>-682337108</t>
  </si>
  <si>
    <t>85*1,02 'Přepočtené koeficientem množství</t>
  </si>
  <si>
    <t>935113112</t>
  </si>
  <si>
    <t>Osazení odvodňovacího žlabu s krycím roštem polymerbetonového šířky přes 200 mm</t>
  </si>
  <si>
    <t>-1897656152</t>
  </si>
  <si>
    <t>https://podminky.urs.cz/item/CS_URS_2024_01/935113112</t>
  </si>
  <si>
    <t>59227111</t>
  </si>
  <si>
    <t>žlab odvodňovací z polymerbetonu bez spádu dna se svislým odtokem a integrovaným těsněním pozinkovaná hrana š 300mm</t>
  </si>
  <si>
    <t>262030023</t>
  </si>
  <si>
    <t>998223011</t>
  </si>
  <si>
    <t>Přesun hmot pro pozemní komunikace s krytem dlážděným dopravní vzdálenost do 200 m jakékoliv délky objektu</t>
  </si>
  <si>
    <t>1443746893</t>
  </si>
  <si>
    <t>https://podminky.urs.cz/item/CS_URS_2024_01/998223011</t>
  </si>
  <si>
    <t>21M</t>
  </si>
  <si>
    <t>1857004506</t>
  </si>
  <si>
    <t>Přeložka veřejného osvětlení je obsahem rozpočtu</t>
  </si>
  <si>
    <t>objektu SO 01 část elektroinstalace</t>
  </si>
  <si>
    <t>Nezapočitatelné náklady podíl 73,7%</t>
  </si>
  <si>
    <t>OST - Ostatní -Přeložka CETIN</t>
  </si>
  <si>
    <t>OST</t>
  </si>
  <si>
    <t>Ostatní -Přeložka CETIN</t>
  </si>
  <si>
    <t>NC</t>
  </si>
  <si>
    <t>Přeložka CETIN- 73,7%</t>
  </si>
  <si>
    <t>512</t>
  </si>
  <si>
    <t>-1900821972</t>
  </si>
  <si>
    <t>nezapočitatelné náklady podíl š,7%</t>
  </si>
  <si>
    <t>453883*0,737=334,512</t>
  </si>
  <si>
    <t>2400925 - SO 05 Vnější vedení splaškové kanalizace</t>
  </si>
  <si>
    <t xml:space="preserve">    8 - Trubní vedení</t>
  </si>
  <si>
    <t>Trubní vedení</t>
  </si>
  <si>
    <t>821 rozp</t>
  </si>
  <si>
    <t>-34077500</t>
  </si>
  <si>
    <t>2400926 - SO 06 Vnější vedení dešťové kanalizace</t>
  </si>
  <si>
    <t>632089331</t>
  </si>
  <si>
    <t>2400927 - SO 07 Jednotná kanalizační přípojka</t>
  </si>
  <si>
    <t>-1900856302</t>
  </si>
  <si>
    <t>2400928 - SO 08 Vnější vodovod + přípojka</t>
  </si>
  <si>
    <t>822</t>
  </si>
  <si>
    <t>1454995475</t>
  </si>
  <si>
    <t>2400929 - SO 09 Odstranění stávajících betonových panelů a vybpourání nepoužívané jímky</t>
  </si>
  <si>
    <t>113106242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</si>
  <si>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zalitými cementovou maltou</t>
  </si>
  <si>
    <t>-367774558</t>
  </si>
  <si>
    <t>https://podminky.urs.cz/item/CS_URS_2024_01/113106242</t>
  </si>
  <si>
    <t>981511114</t>
  </si>
  <si>
    <t>Demolice konstrukcí objektů postupným rozebíráním konstrukcí ze železobetonu</t>
  </si>
  <si>
    <t>1600614584</t>
  </si>
  <si>
    <t>https://podminky.urs.cz/item/CS_URS_2024_01/981511114</t>
  </si>
  <si>
    <t>jímka</t>
  </si>
  <si>
    <t>strop</t>
  </si>
  <si>
    <t>4,0*11,0*0,2</t>
  </si>
  <si>
    <t>stěny</t>
  </si>
  <si>
    <t>(4,0+11,0)*2*0,6*0,2+4,0*0,6*0,2*2</t>
  </si>
  <si>
    <t>podlaha 30%</t>
  </si>
  <si>
    <t>8,8*0,3</t>
  </si>
  <si>
    <t>985 PRC</t>
  </si>
  <si>
    <t>Vyčištění a vyčerpání jímky s likvidcí odpadu</t>
  </si>
  <si>
    <t>-155620247</t>
  </si>
  <si>
    <t>https://podminky.urs.cz/item/CS_URS_2024_01/985 PRC</t>
  </si>
  <si>
    <t>997006512</t>
  </si>
  <si>
    <t>Vodorovná doprava suti na skládku s naložením na dopravní prostředek a složením přes 100 m do 1 km</t>
  </si>
  <si>
    <t>645785317</t>
  </si>
  <si>
    <t>https://podminky.urs.cz/item/CS_URS_2024_01/997006512</t>
  </si>
  <si>
    <t>997006519</t>
  </si>
  <si>
    <t>Vodorovná doprava suti na skládku Příplatek k ceně -6512 za každý další i započatý 1 km</t>
  </si>
  <si>
    <t>2088739900</t>
  </si>
  <si>
    <t>https://podminky.urs.cz/item/CS_URS_2024_01/997006519</t>
  </si>
  <si>
    <t>38,56*19</t>
  </si>
  <si>
    <t>997013862</t>
  </si>
  <si>
    <t>Poplatek za uložení stavebního odpadu na recyklační skládce (skládkovné) z armovaného betonu zatříděného do Katalogu odpadů pod kódem 17 01 01</t>
  </si>
  <si>
    <t>-1348536173</t>
  </si>
  <si>
    <t>https://podminky.urs.cz/item/CS_URS_2024_01/997013862</t>
  </si>
  <si>
    <t>38,56</t>
  </si>
  <si>
    <t>997221571</t>
  </si>
  <si>
    <t>Vodorovná doprava vybouraných hmot bez naložení, ale se složením a s hrubým urovnáním na vzdálenost do 1 km</t>
  </si>
  <si>
    <t>1435942029</t>
  </si>
  <si>
    <t>https://podminky.urs.cz/item/CS_URS_2024_01/997221571</t>
  </si>
  <si>
    <t>997221579</t>
  </si>
  <si>
    <t>Vodorovná doprava vybouraných hmot bez naložení, ale se složením a s hrubým urovnáním na vzdálenost Příplatek k ceně za každý další i započatý 1 km přes 1 km</t>
  </si>
  <si>
    <t>-2075601749</t>
  </si>
  <si>
    <t>https://podminky.urs.cz/item/CS_URS_2024_01/997221579</t>
  </si>
  <si>
    <t>103,700*19</t>
  </si>
  <si>
    <t>997221612</t>
  </si>
  <si>
    <t>Nakládání na dopravní prostředky pro vodorovnou dopravu vybouraných hmot</t>
  </si>
  <si>
    <t>-1666663709</t>
  </si>
  <si>
    <t>https://podminky.urs.cz/item/CS_URS_2024_01/997221612</t>
  </si>
  <si>
    <t>24009210 -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</si>
  <si>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</si>
  <si>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</si>
  <si>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</si>
  <si>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</si>
  <si>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</si>
  <si>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</si>
  <si>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</si>
  <si>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</si>
  <si>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</si>
  <si>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</si>
  <si>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</t>
  </si>
  <si>
    <t>1024</t>
  </si>
  <si>
    <t>-843663349</t>
  </si>
  <si>
    <t>https://podminky.urs.cz/item/CS_URS_2024_01/011114000</t>
  </si>
  <si>
    <t>012002000</t>
  </si>
  <si>
    <t>Geodetické práce</t>
  </si>
  <si>
    <t>-703413027</t>
  </si>
  <si>
    <t>https://podminky.urs.cz/item/CS_URS_2024_01/012002000</t>
  </si>
  <si>
    <t>013002000</t>
  </si>
  <si>
    <t>Projektové práce</t>
  </si>
  <si>
    <t>-819617</t>
  </si>
  <si>
    <t>https://podminky.urs.cz/item/CS_URS_2024_01/013002000</t>
  </si>
  <si>
    <t>VRN3</t>
  </si>
  <si>
    <t>Zařízení staveniště</t>
  </si>
  <si>
    <t>032002000</t>
  </si>
  <si>
    <t>Vybavení staveniště</t>
  </si>
  <si>
    <t>-1492326119</t>
  </si>
  <si>
    <t>https://podminky.urs.cz/item/CS_URS_2024_01/032002000</t>
  </si>
  <si>
    <t>039002000</t>
  </si>
  <si>
    <t>Zrušení zařízení staveniště</t>
  </si>
  <si>
    <t>768847011</t>
  </si>
  <si>
    <t>https://podminky.urs.cz/item/CS_URS_2024_01/039002000</t>
  </si>
  <si>
    <t>VRN4</t>
  </si>
  <si>
    <t>Inženýrská činnost</t>
  </si>
  <si>
    <t>045002000</t>
  </si>
  <si>
    <t>Kompletační a koordinační činnost</t>
  </si>
  <si>
    <t>-826045423</t>
  </si>
  <si>
    <t>https://podminky.urs.cz/item/CS_URS_2024_01/045002000</t>
  </si>
  <si>
    <t>VRN9</t>
  </si>
  <si>
    <t>Ostatní náklady</t>
  </si>
  <si>
    <t>094002000</t>
  </si>
  <si>
    <t>Ostatní náklady související s výstavbou</t>
  </si>
  <si>
    <t>112504546</t>
  </si>
  <si>
    <t>https://podminky.urs.cz/item/CS_URS_2024_01/094002000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</si>
  <si>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</si>
  <si>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</si>
  <si>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</si>
  <si>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</si>
  <si>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</si>
  <si>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</si>
  <si>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</si>
  <si>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</si>
  <si>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</si>
  <si>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</si>
  <si>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</si>
  <si>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</si>
  <si>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</si>
  <si>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</si>
  <si>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</si>
  <si>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</si>
  <si>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</si>
  <si>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</si>
  <si>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</si>
  <si>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</si>
  <si>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</si>
  <si>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</si>
  <si>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</si>
  <si>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</si>
  <si>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</si>
  <si>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</si>
  <si>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</si>
  <si>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</si>
  <si>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</si>
  <si>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</si>
  <si>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</si>
  <si>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</si>
  <si>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</si>
  <si>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</si>
  <si>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</si>
  <si>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</si>
  <si>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</si>
  <si>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</si>
  <si>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</si>
  <si>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</si>
  <si>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</si>
  <si>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</si>
  <si>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</si>
  <si>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</si>
  <si>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</si>
  <si>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</si>
  <si>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</si>
  <si>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</si>
  <si>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</si>
  <si>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</si>
  <si>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</si>
  <si>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</si>
  <si>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</si>
  <si>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</si>
  <si>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</si>
  <si>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</si>
  <si>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</si>
  <si>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</si>
  <si>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</si>
  <si>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</si>
  <si>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</si>
  <si>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</si>
  <si>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</si>
  <si>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</si>
  <si>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</si>
  <si>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</si>
  <si>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</si>
  <si>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</si>
  <si>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</si>
  <si>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</si>
  <si>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</si>
  <si>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</si>
  <si>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</si>
  <si>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</si>
  <si>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</si>
  <si>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</si>
  <si>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</si>
  <si>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</si>
  <si>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</si>
  <si>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</si>
  <si>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</si>
  <si>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</si>
  <si>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</si>
  <si>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</si>
  <si>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</si>
  <si>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</si>
  <si>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</si>
  <si>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</si>
  <si>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</si>
  <si>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</si>
  <si>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</si>
  <si>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</si>
  <si>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</si>
  <si>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</si>
  <si>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</si>
  <si>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</si>
  <si>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</si>
  <si>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</si>
  <si>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</si>
  <si>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</si>
  <si>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</si>
  <si>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</si>
  <si>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</si>
  <si>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</si>
  <si>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</si>
  <si>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</si>
  <si>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</si>
  <si>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</si>
  <si>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</si>
  <si>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</si>
  <si>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</si>
  <si>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</si>
  <si>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</si>
  <si>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</si>
  <si>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</si>
  <si>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</si>
  <si>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</si>
  <si>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</si>
  <si>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</si>
  <si>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</si>
  <si>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</si>
  <si>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</si>
  <si>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</si>
  <si>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</si>
  <si>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</si>
  <si>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</si>
  <si>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</si>
  <si>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</si>
  <si>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</si>
  <si>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</si>
  <si>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</si>
  <si>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</si>
  <si>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</si>
  <si>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</si>
  <si>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</si>
  <si>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</si>
  <si>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</si>
  <si>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</si>
  <si>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</si>
  <si>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</si>
  <si>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</si>
  <si>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</si>
  <si>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</si>
  <si>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</si>
  <si>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</si>
  <si>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</si>
  <si>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</si>
  <si>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</si>
  <si>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</si>
  <si>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</si>
  <si>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</si>
  <si>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</si>
  <si>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</si>
  <si>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</si>
  <si>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</si>
  <si>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</si>
  <si>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</si>
  <si>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</si>
  <si>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</si>
  <si>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</si>
  <si>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</si>
  <si>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</si>
  <si>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</si>
  <si>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</si>
  <si>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</si>
  <si>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</si>
  <si>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</si>
  <si>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</si>
  <si>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</si>
  <si>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</si>
  <si>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</si>
  <si>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</si>
  <si>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</si>
  <si>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</si>
  <si>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</si>
  <si>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</si>
  <si>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</si>
  <si>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</si>
  <si>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</si>
  <si>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</si>
  <si>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</si>
  <si>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</si>
  <si>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</si>
  <si>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</si>
  <si>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</si>
  <si>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Díl:</t>
  </si>
  <si>
    <t>139601103R00</t>
  </si>
  <si>
    <t>Ruční výkop jam, rýh a šachet v hornině tř. 4</t>
  </si>
  <si>
    <t>29,92*0,737</t>
  </si>
  <si>
    <t>151101101R00</t>
  </si>
  <si>
    <t>Pažení a rozepření stěn rýh - příložné - hl.do 2 m</t>
  </si>
  <si>
    <t>74,8*0,737</t>
  </si>
  <si>
    <t>151101111R00</t>
  </si>
  <si>
    <t>Odstranění pažení stěn rýh - příložné - hl. do 2 m</t>
  </si>
  <si>
    <t>161101101R00</t>
  </si>
  <si>
    <t>Svislé přemístění výkopku z hor.1-4 do 2,5 m</t>
  </si>
  <si>
    <t>38,896*0,737</t>
  </si>
  <si>
    <t>162201102R00</t>
  </si>
  <si>
    <t>Vodorovné přemístění výkopku z hor.1-4 do 50 m</t>
  </si>
  <si>
    <t>162701105R00</t>
  </si>
  <si>
    <t>Vodorovné přemístění výkopku z hor.1-4 do 10000 m</t>
  </si>
  <si>
    <t>5,28*0,737</t>
  </si>
  <si>
    <t>167101101R00</t>
  </si>
  <si>
    <t>Nakládání výkopku z hor. 1 ÷ 4 v množství do 100 m3</t>
  </si>
  <si>
    <t>171201201R00</t>
  </si>
  <si>
    <t>Uložení sypaniny na skl.-sypanina na výšku přes 2m</t>
  </si>
  <si>
    <t>174101101R00</t>
  </si>
  <si>
    <t>Zásyp jam, rýh, šachet se zhutněním</t>
  </si>
  <si>
    <t>včetně strojního přemístění materiálu pro zásyp ze vzdálenosti do 10 m od okraje zásypu</t>
  </si>
  <si>
    <t>33,616*0,737</t>
  </si>
  <si>
    <t>175101101RT2</t>
  </si>
  <si>
    <t>Obsyp potrubí bez prohození sypaniny s dodáním štěrkopísku frakce 0 - 22 mm</t>
  </si>
  <si>
    <t>199000005R00</t>
  </si>
  <si>
    <t>Poplatek za skládku zeminy 1- 4, č. dle katal. odpadů 17 05 04</t>
  </si>
  <si>
    <t>9,504*0,737</t>
  </si>
  <si>
    <t>174100050RAD</t>
  </si>
  <si>
    <t>Zásyp jam,rýh a šachet štěrkopískem dovoz štěrkopísku ze vzdálenosti 15 km</t>
  </si>
  <si>
    <t>900100001RA0</t>
  </si>
  <si>
    <t>Oplocení z drátěného pletiva, ocelové sloupky</t>
  </si>
  <si>
    <t>100 m</t>
  </si>
  <si>
    <t>Zařízení staveniště, oplocení a zajištění výkopu</t>
  </si>
  <si>
    <t>0,44*0,737</t>
  </si>
  <si>
    <t>767900040RA0</t>
  </si>
  <si>
    <t>Demontáž oplocení z pletiva</t>
  </si>
  <si>
    <t>44*0,737</t>
  </si>
  <si>
    <t>892571111R00</t>
  </si>
  <si>
    <t>Zkouška těsnosti kanalizace DN do 200, vodou</t>
  </si>
  <si>
    <t>27,1*0,737</t>
  </si>
  <si>
    <t>460490012R00</t>
  </si>
  <si>
    <t>Fólie výstražná z PVC, šířka 33 cm</t>
  </si>
  <si>
    <t>894431313RBA</t>
  </si>
  <si>
    <t>Šachta, D 425 mm, dl.šach.roury 1,50 m, sběrná dno KG D 160 mm, poklop litina 12,5 t</t>
  </si>
  <si>
    <t>Plastové dno, šachta z korugované trouby, těsnění, šachtová roura teleskopická, rám do teleskopické trouby, poklop litinový.</t>
  </si>
  <si>
    <t>3*0,737</t>
  </si>
  <si>
    <t>Vnitřní kanalizace</t>
  </si>
  <si>
    <t>721176224R00</t>
  </si>
  <si>
    <t>Potrubí KG svodné (ležaté) v zemi, D 160 x 4,0 mm</t>
  </si>
  <si>
    <t>Potrubí včetně tvarovek. Bez zednických výpomocí.</t>
  </si>
  <si>
    <t>VN</t>
  </si>
  <si>
    <t>Vedlejší náklady</t>
  </si>
  <si>
    <t>005111020R</t>
  </si>
  <si>
    <t>Vytyčení stavby</t>
  </si>
  <si>
    <t>Soubor</t>
  </si>
  <si>
    <t>Geodetické zaměření rohů stavby, stabilizace bodů a sestavení laviček.</t>
  </si>
  <si>
    <t>Vyhotovení protokolu o vytyčení stavby se seznamem souřadnic vytyčených bodů a jejich polohopisnými (S-JTSK) a výškopisnými (Bpv) hodnotami.</t>
  </si>
  <si>
    <t>005124010R</t>
  </si>
  <si>
    <t>Koordinační činnost</t>
  </si>
  <si>
    <t>Koordinace stavebních a technologických dodávek stavby.</t>
  </si>
  <si>
    <t>ON</t>
  </si>
  <si>
    <t>004111010R</t>
  </si>
  <si>
    <t>Průzkumné práce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</si>
  <si>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</si>
  <si>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</si>
  <si>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</si>
  <si>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</si>
  <si>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005241020R</t>
  </si>
  <si>
    <t>Geodetické zaměření skutečného provedení</t>
  </si>
  <si>
    <t>Náklady na provedení skutečného zaměření stavby v rozsahu nezbytném pro zápis změny do katastru nemovitostí.</t>
  </si>
  <si>
    <t>Celkem</t>
  </si>
  <si>
    <t>119,2*0,737</t>
  </si>
  <si>
    <t>298*0,737</t>
  </si>
  <si>
    <t>154,96*0,737</t>
  </si>
  <si>
    <t>23,8*0,737</t>
  </si>
  <si>
    <t>42,84*0,737</t>
  </si>
  <si>
    <t>200*0,737</t>
  </si>
  <si>
    <t>Základy a zvláštní zakládání</t>
  </si>
  <si>
    <t>273320140RA0</t>
  </si>
  <si>
    <t>Základová deska ŽB z betonu C 20/25, vč.bednění</t>
  </si>
  <si>
    <t>1,8*0,737</t>
  </si>
  <si>
    <t>69,36*0,737</t>
  </si>
  <si>
    <t>721176222R00</t>
  </si>
  <si>
    <t>Potrubí KG svodné (ležaté) v zemi, D 110 x 3,2 mm</t>
  </si>
  <si>
    <t>19,36*0,737</t>
  </si>
  <si>
    <t>721176223R00</t>
  </si>
  <si>
    <t>Potrubí KG svodné (ležaté) v zemi, D 125 x 3,2 mm</t>
  </si>
  <si>
    <t>10,8*0,737</t>
  </si>
  <si>
    <t>39,2*0,737</t>
  </si>
  <si>
    <t>894411020RBJ</t>
  </si>
  <si>
    <t>Vpusť uliční z dílců DN 450,s kal.košem,s výtokem DN 160, mříž plast 500x500 40t, hl.1,6 m</t>
  </si>
  <si>
    <t>894431313RAA</t>
  </si>
  <si>
    <t>Šachta, D 425 mm, dl.šach.roury 1,50 m, sběrná dno KG D 110 mm, poklop litina 12,5 t</t>
  </si>
  <si>
    <t>5*0,737</t>
  </si>
  <si>
    <t>894431321RBI</t>
  </si>
  <si>
    <t>Šachta, D 425 mm, dl.šach.roury 2,0 m, přímá dno KG D 160 mm, poklop litina do roury 1,5 t</t>
  </si>
  <si>
    <t>Plastové dno, šachta z korugované trouby, těsnění, rám do šachtové roury, poklop.</t>
  </si>
  <si>
    <t>28697982R01</t>
  </si>
  <si>
    <t>Nádrž podzemní retenčí objem 10 000 l s regulovýným odtokem a bezpečnostním přepadem včetně dopravy a usazení</t>
  </si>
  <si>
    <t>998276101R00</t>
  </si>
  <si>
    <t>Přesun hmot, trubní vedení plastová, otevř. výkop</t>
  </si>
  <si>
    <t>na vzdálenost 15 m od hrany výkopu nebo od okraje šachty</t>
  </si>
  <si>
    <t>113108320R00</t>
  </si>
  <si>
    <t>Odstranění asfaltové vrstvy pl. do 50 m2, tl.20 cm</t>
  </si>
  <si>
    <t>2,5*0,737</t>
  </si>
  <si>
    <t>14,72*0,737</t>
  </si>
  <si>
    <t>151101102R00</t>
  </si>
  <si>
    <t>Pažení a rozepření stěn rýh - příložné - hl.do 4 m</t>
  </si>
  <si>
    <t>40*0,737</t>
  </si>
  <si>
    <t>151101112R00</t>
  </si>
  <si>
    <t>Odstranění pažení stěn rýh - příložné - hl. do 4 m</t>
  </si>
  <si>
    <t>19,136*0,737</t>
  </si>
  <si>
    <t>1,92*0,737</t>
  </si>
  <si>
    <t>17,216*0,737</t>
  </si>
  <si>
    <t>3,456*0,737</t>
  </si>
  <si>
    <t>0,16*0,737</t>
  </si>
  <si>
    <t>16*0,737</t>
  </si>
  <si>
    <t>Komunikace</t>
  </si>
  <si>
    <t>113106231R00</t>
  </si>
  <si>
    <t>Rozebrání dlažeb ze zámkové dlažby v kamenivu</t>
  </si>
  <si>
    <t>564251111R00</t>
  </si>
  <si>
    <t>Podklad ze štěrkopísku po zhutnění tloušťky 15 cm</t>
  </si>
  <si>
    <t>6*0,737</t>
  </si>
  <si>
    <t>632939221R00</t>
  </si>
  <si>
    <t>Pokládka dlažby tl.do 60mm do drtě tl.30mm</t>
  </si>
  <si>
    <t>577000056RA0</t>
  </si>
  <si>
    <t>Komunikace s asfaltobeton. krytem D1-N-6-V-PIII</t>
  </si>
  <si>
    <t>Skladba:</t>
  </si>
  <si>
    <t>asfaltobeton ACO 11                                 40 mm</t>
  </si>
  <si>
    <t>asfaltobeton ACP 16+                               60 mm</t>
  </si>
  <si>
    <t>kamenivo stmelené cementem           120 mm</t>
  </si>
  <si>
    <t>štěrkodrť                                                   200 mm</t>
  </si>
  <si>
    <t>870200010R00</t>
  </si>
  <si>
    <t>Výřez sedla pro kanalizační přípojky DN 200</t>
  </si>
  <si>
    <t>5,6*0,737</t>
  </si>
  <si>
    <t>721176225R00</t>
  </si>
  <si>
    <t>Potrubí KG svodné (ležaté) v zemi, D 200 x 4,9 mm</t>
  </si>
  <si>
    <t>894431333RCA</t>
  </si>
  <si>
    <t>Šachta, D 425 mm, dl.šach.roury 3,0 m, sběrná dno KG D 200 mm, poklop litina 12,5 t</t>
  </si>
  <si>
    <t>D96</t>
  </si>
  <si>
    <t>Přesuny suti a vybouraných hmot</t>
  </si>
  <si>
    <t>979990112R00</t>
  </si>
  <si>
    <t>Poplatek za uložení suti - obal. kamenivo, asfalt, skupina odpadu 170302</t>
  </si>
  <si>
    <t>1,775*0,737</t>
  </si>
  <si>
    <t>66*0,737</t>
  </si>
  <si>
    <t>80*0,737</t>
  </si>
  <si>
    <t>85,8*0,737</t>
  </si>
  <si>
    <t>Odkaz na mn. položky pořadí 8 : 63,23460</t>
  </si>
  <si>
    <t>Odkaz na mn. položky pořadí 10 : 4,42200*-1</t>
  </si>
  <si>
    <t>0,6*0,737</t>
  </si>
  <si>
    <t>60*0,737</t>
  </si>
  <si>
    <t>4*0,737</t>
  </si>
  <si>
    <t>871181121R00</t>
  </si>
  <si>
    <t>Montáž trubek polyetylenových ve výkopu d 50 mm</t>
  </si>
  <si>
    <t>27*0,737</t>
  </si>
  <si>
    <t>891181111R00</t>
  </si>
  <si>
    <t>Montáž vodovodních šoupátek ve výkopu DN 40</t>
  </si>
  <si>
    <t>891249111R00</t>
  </si>
  <si>
    <t>Montáž navrtávacích pasů DN 80</t>
  </si>
  <si>
    <t>892233111R00</t>
  </si>
  <si>
    <t>Desinfekce vodovodního potrubí DN 70</t>
  </si>
  <si>
    <t>899731112R00</t>
  </si>
  <si>
    <t>Vodič signalizační CYY 2,5 mm2</t>
  </si>
  <si>
    <t>31*0,737</t>
  </si>
  <si>
    <t>722265325R00</t>
  </si>
  <si>
    <t>722280107R00</t>
  </si>
  <si>
    <t>Tlaková zkouška vodovodního potrubí DN 40 mm</t>
  </si>
  <si>
    <t>Včetně dodávky vody, uzavření a zabezpečení konců potrubí.</t>
  </si>
  <si>
    <t>722260924R0001</t>
  </si>
  <si>
    <t>Montáž vodoměrů závitových G 5/4"</t>
  </si>
  <si>
    <t>28314147R</t>
  </si>
  <si>
    <t>Fólie výstražná pro vodu š. 220 mm bílá</t>
  </si>
  <si>
    <t>286134603R</t>
  </si>
  <si>
    <t>28697263R</t>
  </si>
  <si>
    <t>42200750R</t>
  </si>
  <si>
    <t>poklop uliční šoupátkový - litina</t>
  </si>
  <si>
    <t>42228152R01</t>
  </si>
  <si>
    <t>LITINOVÉ ŠOUPÁTKO ZAK S ISO VÝSTUPEM (ZAK 34)</t>
  </si>
  <si>
    <t>42273502R</t>
  </si>
  <si>
    <t>42293140R</t>
  </si>
  <si>
    <t>96</t>
  </si>
  <si>
    <t>Bourání konstrukcí</t>
  </si>
  <si>
    <t>976044311R00</t>
  </si>
  <si>
    <t>Vybourání beton obrub šachet  průř. nad 0,03 m2</t>
  </si>
  <si>
    <t>722130803R00</t>
  </si>
  <si>
    <t>Demontáž potrubí ocelových závitových, DN 50 mm</t>
  </si>
  <si>
    <t>734</t>
  </si>
  <si>
    <t>Armatury</t>
  </si>
  <si>
    <t>722235115R00</t>
  </si>
  <si>
    <t>722235525R00</t>
  </si>
  <si>
    <t>722235645R00</t>
  </si>
  <si>
    <t>732482811R00</t>
  </si>
  <si>
    <t>Demontáž vodoměrů šroub. vertikálních DN 50</t>
  </si>
  <si>
    <t>734235135R00</t>
  </si>
  <si>
    <t>2400923 - SO 03 Přeložka veřejného osvětlení - NEVYPLŇUJE SE</t>
  </si>
  <si>
    <t>SO 03 Přeložka veřejného osvětlení - NEVYPLŇUJE SE</t>
  </si>
  <si>
    <t>2400924 - SO 04 Přeložka vedení CETIN - NEVYPLŇUJE SE</t>
  </si>
  <si>
    <t xml:space="preserve">Splašková kanalizace - neuznatelné 73,7% </t>
  </si>
  <si>
    <t xml:space="preserve">Dešťová kanalizace - neuznatelné 73,7% </t>
  </si>
  <si>
    <t xml:space="preserve">Přípojka jednotné kanalizace - neuznatelné 73,7% </t>
  </si>
  <si>
    <t xml:space="preserve">Vnější vodovod + přípojka - neuznatelné 73,7% </t>
  </si>
  <si>
    <t xml:space="preserve">Položkový rozpočet </t>
  </si>
  <si>
    <t>#TypZaznamu#</t>
  </si>
  <si>
    <t>S:</t>
  </si>
  <si>
    <t>05</t>
  </si>
  <si>
    <t>Revitalizace bytového domu Pod Lesem v Odrách</t>
  </si>
  <si>
    <t>O:</t>
  </si>
  <si>
    <t>01</t>
  </si>
  <si>
    <t>Technická zařízení budov</t>
  </si>
  <si>
    <t>OBJ</t>
  </si>
  <si>
    <t>R:</t>
  </si>
  <si>
    <t>02</t>
  </si>
  <si>
    <t>ROZ</t>
  </si>
  <si>
    <t>P.č.</t>
  </si>
  <si>
    <t>Číslo položky</t>
  </si>
  <si>
    <t>Název položky</t>
  </si>
  <si>
    <t>Cena / MJ</t>
  </si>
  <si>
    <t>Dodávka</t>
  </si>
  <si>
    <t>Dodávka celk.</t>
  </si>
  <si>
    <t>Montáž</t>
  </si>
  <si>
    <t>Montáž celk.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</si>
  <si>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</si>
  <si>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</si>
  <si>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</si>
  <si>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</si>
  <si>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</si>
  <si>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</si>
  <si>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</si>
  <si>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</si>
  <si>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</si>
  <si>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</si>
  <si>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</si>
  <si>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</si>
  <si>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Vnitřní vodovod</t>
  </si>
  <si>
    <t>DIL</t>
  </si>
  <si>
    <t>722132115R00</t>
  </si>
  <si>
    <t>RTS 24/ I</t>
  </si>
  <si>
    <t>Práce</t>
  </si>
  <si>
    <t>Běžná</t>
  </si>
  <si>
    <t>POL1_</t>
  </si>
  <si>
    <t>Včetně pomocného lešení o výšce podlahy do 1900 mm a pro zatížení do 1,5 kPa.</t>
  </si>
  <si>
    <t>POP</t>
  </si>
  <si>
    <t>23,5*0,737</t>
  </si>
  <si>
    <t>722181223RT9</t>
  </si>
  <si>
    <t>V položce je kalkulována dodávka izolační trubice, spon a lepicí pásky.</t>
  </si>
  <si>
    <t>722236623R00</t>
  </si>
  <si>
    <t>722254201RT1</t>
  </si>
  <si>
    <t>Hydrantový systém, box s plnými dveřmi průměr 25/20 mm, stálotvará hadice</t>
  </si>
  <si>
    <t>722259991R00</t>
  </si>
  <si>
    <t>Tlaková zkouška nástěnného požárního hydrantu</t>
  </si>
  <si>
    <t>998722102R00</t>
  </si>
  <si>
    <t>Přesun hmot pro vnitřní vodovod, výšky do 12 m</t>
  </si>
  <si>
    <t>POL7_</t>
  </si>
  <si>
    <t>722259994R00</t>
  </si>
  <si>
    <t>Revize nástěnného požárního hydrantu</t>
  </si>
  <si>
    <t>24633211R01</t>
  </si>
  <si>
    <t>Vlastní</t>
  </si>
  <si>
    <t>Indiv</t>
  </si>
  <si>
    <t>Specifikace</t>
  </si>
  <si>
    <t>POL3_</t>
  </si>
  <si>
    <t>14*0,737</t>
  </si>
  <si>
    <t>734235133R00</t>
  </si>
  <si>
    <t>SUM</t>
  </si>
  <si>
    <t>END</t>
  </si>
  <si>
    <t>Vnitřní vodovod - neuznatelné 73,7% (1PP-3NP)</t>
  </si>
  <si>
    <t>Vnitiřní kanalizace-NEVYPLŇUJE SE</t>
  </si>
  <si>
    <t>Ústřední vytápění-NEVYPLŇUJE SE</t>
  </si>
  <si>
    <t>Vzduchotechnika-NEVYPLŇUJE SE</t>
  </si>
  <si>
    <t>133_2021</t>
  </si>
  <si>
    <t>SO01</t>
  </si>
  <si>
    <t>Objekt bytového domu</t>
  </si>
  <si>
    <t>D.1.4.4-0</t>
  </si>
  <si>
    <t>Elektroinstalace - Neuznatelné</t>
  </si>
  <si>
    <t>M21-01</t>
  </si>
  <si>
    <t>Hromosvod</t>
  </si>
  <si>
    <t>210220002</t>
  </si>
  <si>
    <t>Vedení uzemňovací na povrchu FeZn D 10 mm včetně drátu FeZn 8 mm</t>
  </si>
  <si>
    <t>včetně montáže svorek spojovacích, odbočných, upevňovacích a spojovacího materiálu.</t>
  </si>
  <si>
    <t>22*0,737</t>
  </si>
  <si>
    <t>210220101</t>
  </si>
  <si>
    <t>Vodiče svodové FeZn D do 10,Al 10,Cu 8 +podpěry včetně dodávky drátu AlMgSi T/4 8 mm</t>
  </si>
  <si>
    <t>70*0,737</t>
  </si>
  <si>
    <t>210220301</t>
  </si>
  <si>
    <t>Svorka hromosvodová do 2 šroubů /SS, SZ, SO/ včetně dodávky svorky SZ</t>
  </si>
  <si>
    <t>210220372</t>
  </si>
  <si>
    <t>Úhelník ochranný nebo trubka s držáky do zdiva</t>
  </si>
  <si>
    <t>210220401</t>
  </si>
  <si>
    <t>Označení svodu štítky, smaltované, umělá hmota včetně dodávky štítku</t>
  </si>
  <si>
    <t>460200163</t>
  </si>
  <si>
    <t>Výkop kabelové rýhy 35/80 cm  hor.3 ruční výkop rýhy</t>
  </si>
  <si>
    <t>100*0,737</t>
  </si>
  <si>
    <t>460570163</t>
  </si>
  <si>
    <t>Zához rýhy 35/80 cm, hornina třídy 3, se zhutněním</t>
  </si>
  <si>
    <t>650111141</t>
  </si>
  <si>
    <t>Uložení uzem. pásku v zemi do 120 mm2 včetně dodávky pásku FeZn 30 x 4 mm</t>
  </si>
  <si>
    <t>110*0,737</t>
  </si>
  <si>
    <t>35441986</t>
  </si>
  <si>
    <t>Svorka SR 2b pro pásek 30 x 4 mm</t>
  </si>
  <si>
    <t>SPCM</t>
  </si>
  <si>
    <t>20*0,737</t>
  </si>
  <si>
    <t>35441996</t>
  </si>
  <si>
    <t>Svorka SR 3a</t>
  </si>
  <si>
    <t>V377</t>
  </si>
  <si>
    <t>TZ 2,0  zavadeci tyc FeZn</t>
  </si>
  <si>
    <t>KS</t>
  </si>
  <si>
    <t>VN2158</t>
  </si>
  <si>
    <t>PV 1c podpera vedeni do zdiva</t>
  </si>
  <si>
    <t>24*0,737</t>
  </si>
  <si>
    <t>M21-02</t>
  </si>
  <si>
    <t>Rozvaděče</t>
  </si>
  <si>
    <t>RS</t>
  </si>
  <si>
    <t>úprava a doplnění rozvaděče RS o jističe</t>
  </si>
  <si>
    <t>komplet</t>
  </si>
  <si>
    <t>210010555</t>
  </si>
  <si>
    <t>Osazení a připojení ekvipotenciální svorkovnice  včetně dodávky svorkovnice EPS 2</t>
  </si>
  <si>
    <t>210100001</t>
  </si>
  <si>
    <t>Ukončení vodičů v rozvaděči + zapojení do 2,5 mm2</t>
  </si>
  <si>
    <t>210100006</t>
  </si>
  <si>
    <t>Ukončení vodičů v rozvaděči + zapojení do 50 mm2</t>
  </si>
  <si>
    <t>210100007</t>
  </si>
  <si>
    <t>Ukončení vodičů v rozvaděči + zapojení do 70 mm2</t>
  </si>
  <si>
    <t>210100010</t>
  </si>
  <si>
    <t>Ukončení vodičů v rozvaděči + zapojení do 150 mm2</t>
  </si>
  <si>
    <t>15*0,737</t>
  </si>
  <si>
    <t>650061135</t>
  </si>
  <si>
    <t>Montáž pojistky nožové do 400 A</t>
  </si>
  <si>
    <t>OEZ40394</t>
  </si>
  <si>
    <t>PNA2 200A gG nozova poj. vlozka, vel. 2</t>
  </si>
  <si>
    <t>M21-03</t>
  </si>
  <si>
    <t>Kabeláž a HSV</t>
  </si>
  <si>
    <t>612403385</t>
  </si>
  <si>
    <t>Hrubá výplň rýh ve stěnách do 10x5 cm maltou z SMS</t>
  </si>
  <si>
    <t>Odkaz na mn. položky pořadí 5 : 22,11000</t>
  </si>
  <si>
    <t>974031133</t>
  </si>
  <si>
    <t>Vysekání rýh ve zdi cihelné 5 x 10 cm</t>
  </si>
  <si>
    <t>Včetně pomocného lešení o výšce podlahy do 1900 mm a pro zatížení do 1,5 kPa  (150 kg/m2).</t>
  </si>
  <si>
    <t>30*0,737</t>
  </si>
  <si>
    <t>210010315</t>
  </si>
  <si>
    <t>Krabice odbočná KT 250, bez zapojení - obdélníková včetně dodávky KT 250 s víčkem</t>
  </si>
  <si>
    <t>210800631</t>
  </si>
  <si>
    <t>Vodič H07V-K (CYA) 50 mm2 uložený volně včetně dodávky vodiče CYA 50</t>
  </si>
  <si>
    <t>210800105</t>
  </si>
  <si>
    <t>Kabel CYKY 750 V 3x1,5 mm2 uložený pod omítkou včetně dodávky kabelu</t>
  </si>
  <si>
    <t>250*0,737</t>
  </si>
  <si>
    <t>210800106</t>
  </si>
  <si>
    <t>Kabel CYKY 750 V 3x2,5 mm2 uložený pod omítkou včetně dodávky kabelu</t>
  </si>
  <si>
    <t>210810017</t>
  </si>
  <si>
    <t>Kabel CYKY-m 750 V 5 žil,4 až 25 mm2,volně uložený včetně dodávky kabelu 5x4 mm2</t>
  </si>
  <si>
    <t>50*0,737</t>
  </si>
  <si>
    <t>210901076</t>
  </si>
  <si>
    <t>Kabel silový AYKY 1kV 3x150+70 mm2 volně uložený včetně dodávky kabelu AYKY 4b 3x150+70</t>
  </si>
  <si>
    <t>55*0,737</t>
  </si>
  <si>
    <t>220260022</t>
  </si>
  <si>
    <t>Krabice KP 68 ve zdi včetně vysekání lůžka</t>
  </si>
  <si>
    <t>10*0,737</t>
  </si>
  <si>
    <t>222260547</t>
  </si>
  <si>
    <t>35*0,737</t>
  </si>
  <si>
    <t>3457114722</t>
  </si>
  <si>
    <t>Odkaz na mn. položky pořadí 48 : 25,79500</t>
  </si>
  <si>
    <t>460680042</t>
  </si>
  <si>
    <t>Průraz zdivem v betonové zdi tloušťky 30 cm plochy do 0,09 m2</t>
  </si>
  <si>
    <t>M21-05</t>
  </si>
  <si>
    <t>Osvětlení</t>
  </si>
  <si>
    <t>OZNETE3WC1SAPTWH</t>
  </si>
  <si>
    <t>nouzové 3W LED 320 lm STANDARD IP65 1h , stále svítící / svítící při výpadku, test. tlačítko,  bílé</t>
  </si>
  <si>
    <t>650101921</t>
  </si>
  <si>
    <t>Montáž nouzového svítidla přisazeného</t>
  </si>
  <si>
    <t>Odkaz na mn. položky pořadí 58 : 4,42200</t>
  </si>
  <si>
    <t>M21-11</t>
  </si>
  <si>
    <t>220890202</t>
  </si>
  <si>
    <t>Revize</t>
  </si>
  <si>
    <t>h</t>
  </si>
  <si>
    <t xml:space="preserve">900      </t>
  </si>
  <si>
    <t>HZS, demontážní práce vnější ochrana proti blesku, stavající SLP a silno na půdě</t>
  </si>
  <si>
    <t>Prav.M</t>
  </si>
  <si>
    <t>HZS</t>
  </si>
  <si>
    <t>POL10_</t>
  </si>
  <si>
    <t>979011111</t>
  </si>
  <si>
    <t>Svislá doprava suti a vybour. hmot za 2.NP a 1.PP</t>
  </si>
  <si>
    <t>Přesun suti</t>
  </si>
  <si>
    <t>POL8_</t>
  </si>
  <si>
    <t>979011219</t>
  </si>
  <si>
    <t>Přípl.k svislé dopr.suti za každé další NP nošením</t>
  </si>
  <si>
    <t>979011311</t>
  </si>
  <si>
    <t>Svislá doprava suti a vybouraných hmot shozem s naložením do shozu</t>
  </si>
  <si>
    <t>979081111</t>
  </si>
  <si>
    <t>Odvoz suti a vybour. hmot na skládku do 1 km kontejnerem 4 t</t>
  </si>
  <si>
    <t>Včetně naložení na dopravní prostředek a složení na skládku, bez poplatku za skládku.</t>
  </si>
  <si>
    <t>979081121</t>
  </si>
  <si>
    <t>Příplatek k odvozu za každý další 1 km kontejnerem 4 t</t>
  </si>
  <si>
    <t>979990107</t>
  </si>
  <si>
    <t>Poplatek za uložení suti - směs betonu, cihel, dřeva, skupina odpadu 170904</t>
  </si>
  <si>
    <t>0001T</t>
  </si>
  <si>
    <t>instalační materiál (WAGO, Sádra, aj.) 2,5%</t>
  </si>
  <si>
    <t>POL99_8</t>
  </si>
  <si>
    <t xml:space="preserve">Dokumentace skutečného provedení </t>
  </si>
  <si>
    <t>M21-13</t>
  </si>
  <si>
    <t>Veřejné osvětlení</t>
  </si>
  <si>
    <t>273313711</t>
  </si>
  <si>
    <t xml:space="preserve">Beton základových desek prostý C 25/30 </t>
  </si>
  <si>
    <t>0,1*0,737</t>
  </si>
  <si>
    <t>564861111</t>
  </si>
  <si>
    <t>Podklad ze štěrkodrti po zhutnění tloušťky 20 cm štěrkodrť frakce 0-63 mm</t>
  </si>
  <si>
    <t>0,5*0,737</t>
  </si>
  <si>
    <t>210040512</t>
  </si>
  <si>
    <t>Ukončení vodičů svorkováním</t>
  </si>
  <si>
    <t>210202115</t>
  </si>
  <si>
    <t>Svítidlo veřejného osvětlení parkové</t>
  </si>
  <si>
    <t>210204002</t>
  </si>
  <si>
    <t>Stožár osvětlovací sadový - ocelový</t>
  </si>
  <si>
    <t>Montáž stožárů, jejich rozvoz po trase, postavení, vyrovnání a definitivní zajištění v základu.</t>
  </si>
  <si>
    <t>210204203</t>
  </si>
  <si>
    <t>Elektrovýzbroj stožáru pro 3 okruhy</t>
  </si>
  <si>
    <t>Montáž stožárové rozvodnice, montáže kabelu mezi rozvodnicí a vlastním svítidlem včetně jeho ukončení a zapojení v rozvodnici. U stožárů typu Ž je v položce zakalkulováno i zapojení dotykové spojky.</t>
  </si>
  <si>
    <t>210220022</t>
  </si>
  <si>
    <t>Vedení uzemňovací v zemi FeZn, D 8 - 10 mm včetně drátu FeZn 10 mm</t>
  </si>
  <si>
    <t>Svorka hromosvodová do 2 šroubů /SS, SZ, SO/ včetně dodávky svorky SS</t>
  </si>
  <si>
    <t>210220302</t>
  </si>
  <si>
    <t>Svorka hromosvodová nad 2 šrouby /ST, SJ, SR, atd/ včetně dodávky svorky SP kovových částí d 3-12 mm</t>
  </si>
  <si>
    <t>210810005</t>
  </si>
  <si>
    <t>Kabel CYKY-m 750 V 3 x 1,5 mm2 volně uložený včetně dodávky kabelu</t>
  </si>
  <si>
    <t>001</t>
  </si>
  <si>
    <t>Stožár výšky 5 metrů, bezpaticový vetknutý</t>
  </si>
  <si>
    <t>ks</t>
  </si>
  <si>
    <t>003</t>
  </si>
  <si>
    <t xml:space="preserve">Stožárová rozvodnice TB-1, pojistka            </t>
  </si>
  <si>
    <t>28611163.A</t>
  </si>
  <si>
    <t>Trubka kanalizační KGEM SN 4 PVC 315x7,7x1000 mm</t>
  </si>
  <si>
    <t>345710713</t>
  </si>
  <si>
    <t>Trubka elektroinst.bezhalogenová 4032HF</t>
  </si>
  <si>
    <t>50-0481</t>
  </si>
  <si>
    <t>P120/10I svorka propich.10-120/1,5-10</t>
  </si>
  <si>
    <t>OEZ40479</t>
  </si>
  <si>
    <t>PNA000 16A gG Pojistkova vlozka</t>
  </si>
  <si>
    <t>180456170400</t>
  </si>
  <si>
    <t>Montážní plošina na autopod. 13,5 m MP 13</t>
  </si>
  <si>
    <t>Sh</t>
  </si>
  <si>
    <t>STROJ</t>
  </si>
  <si>
    <t>Stroj</t>
  </si>
  <si>
    <t>POL6_</t>
  </si>
  <si>
    <t>222260546</t>
  </si>
  <si>
    <t>3457114702</t>
  </si>
  <si>
    <t>Odkaz na mn. položky pořadí 47 : 44,22000</t>
  </si>
  <si>
    <t>460050612</t>
  </si>
  <si>
    <t>Jáma pro stožár, hornina třídy 3 - 4, strojně</t>
  </si>
  <si>
    <t>460200283</t>
  </si>
  <si>
    <t>Výkop kabelové rýhy 50/100 cm hor.3 ruční výkop rýhy</t>
  </si>
  <si>
    <t>460420018</t>
  </si>
  <si>
    <t>Zřízení kabelového lože v rýze š.do 35 cm z písku tloušťka vrstvy 15 cm</t>
  </si>
  <si>
    <t>460490012</t>
  </si>
  <si>
    <t>Fólie výstražná z PVC, šířka 33 cm fólie PVC šířka 33 cm</t>
  </si>
  <si>
    <t>460560163</t>
  </si>
  <si>
    <t>Zához rýhy 35/80 cm, hornina třídy 3 ruční zához rýhy</t>
  </si>
  <si>
    <t>460560283</t>
  </si>
  <si>
    <t>Zához rýhy 50/100 cm, hornina třídy 3 ruční zához rýhy</t>
  </si>
  <si>
    <t>650125189</t>
  </si>
  <si>
    <t>Uložení kabelu Cu 4 x 10 mm2 do trubky včetně dodávky kabelu CYKY 4 x 10 mm2</t>
  </si>
  <si>
    <t xml:space="preserve">M22-4 </t>
  </si>
  <si>
    <t>Domovní telefony</t>
  </si>
  <si>
    <t>210010002</t>
  </si>
  <si>
    <t>210010325</t>
  </si>
  <si>
    <t>Krabice rozvodná KT 250, se zapojením, obdélník. včetně dodávky KT 250 s víčkem</t>
  </si>
  <si>
    <t xml:space="preserve"> CP-2502NP</t>
  </si>
  <si>
    <t>Audio Tablo s jmenovkami</t>
  </si>
  <si>
    <t>1001-021</t>
  </si>
  <si>
    <t>el. otvírač nízkoodběrový</t>
  </si>
  <si>
    <t>nízkoodběrový el. otvírač, 12 V DC/270 mA, po dobu připojeného napájení odemčeno, možnost trvalého otevření dveří</t>
  </si>
  <si>
    <t>DA-1</t>
  </si>
  <si>
    <t>stříška pro audio tablo</t>
  </si>
  <si>
    <t>EC-2502AR</t>
  </si>
  <si>
    <t>jednotka elektroniky</t>
  </si>
  <si>
    <t>R-2300</t>
  </si>
  <si>
    <t>Napáječe pro audio tabla</t>
  </si>
  <si>
    <t>222270836</t>
  </si>
  <si>
    <t>H05RR-F, H03VV-F, H05VV-F do 2x2,5 v trubce</t>
  </si>
  <si>
    <t>22,5*0,737</t>
  </si>
  <si>
    <t>222280214</t>
  </si>
  <si>
    <t>Kabel UTP/FTP kat.5e v trubkách</t>
  </si>
  <si>
    <t>340*0,737</t>
  </si>
  <si>
    <t>222323311</t>
  </si>
  <si>
    <t>Systémový zdroj, do krabice</t>
  </si>
  <si>
    <t>222323316</t>
  </si>
  <si>
    <t>Elektrický otvírač</t>
  </si>
  <si>
    <t>222323333</t>
  </si>
  <si>
    <t>Tlač. tablo s kamerou na stěnu (9 tlač.el.vrátný)</t>
  </si>
  <si>
    <t>34143794</t>
  </si>
  <si>
    <t>Šňůra lehká s Cu jádrem CYSY H05 VV-F 2 x 0,75 mm2</t>
  </si>
  <si>
    <t>Odkaz na mn. položky pořadí 49 : 16,58250</t>
  </si>
  <si>
    <t>371201301</t>
  </si>
  <si>
    <t>Kabel UTP pro RJ45 (drát) - 1m - metráž</t>
  </si>
  <si>
    <t>Odkaz na mn. položky pořadí 50 : 250,58000</t>
  </si>
  <si>
    <t>CELKEM</t>
  </si>
  <si>
    <t>Vnitřní vodovod - 73,7% neuznatelné náklady -viz samostatný rozpočet</t>
  </si>
  <si>
    <t>Výtahová šachta - dodávka+montáž-73,7% neuznatelné náklady</t>
  </si>
  <si>
    <t>- Elektroinstalace -neuznatelné náklady -viz samostatný rozpočet</t>
  </si>
  <si>
    <t>SO 04 Přeložka vedení CETIN - NEVYPLŇUJE SE</t>
  </si>
  <si>
    <t>Vodoměr domovní DN 32 x 260 mm, Qn 5,0</t>
  </si>
  <si>
    <t>Trubka vodovodní PE RC SDR 11  50x4,6 mm PE 100 RC, PN 16, modrá</t>
  </si>
  <si>
    <t>Šachta vodoměrná VŠ HB v. 1500 mm</t>
  </si>
  <si>
    <t>Pas navrtávací - kul.kohout DN80-500,G11/4" pro potrubí z oceli, betonu a litiny</t>
  </si>
  <si>
    <t>souprava zemní -voda, L=1,3-1,8 m</t>
  </si>
  <si>
    <t>Kohout vodovodní, kulový, vnitřní-vnitřní závit,  DN 40 mm</t>
  </si>
  <si>
    <t>Filtr, vodovodní, vnitřní-vnitřní závit, DN 40 mm</t>
  </si>
  <si>
    <t>Klapka vodovodní, zpětná, vodorovná, DN 40 mm</t>
  </si>
  <si>
    <t>Kohout kulový s vypouštěním, DN 40</t>
  </si>
  <si>
    <t>Potrubí ocelové vně i uvnitř pozinkované 28 x 1,5 mm</t>
  </si>
  <si>
    <t>Izolace návleková tl. stěny 13 mm vnitřní průměr 28 mm</t>
  </si>
  <si>
    <t>Klapka vodovodní, zpětná, pružinová, 2x vnitřní závit, DN 25 mm</t>
  </si>
  <si>
    <t>Tmel akrylátový protipožární 310 ml EI 60 včetně zednické výpomoci</t>
  </si>
  <si>
    <t>Kohout kulový s vypouštěním,DN 25</t>
  </si>
  <si>
    <t>Trubka  75 na povrchu</t>
  </si>
  <si>
    <t xml:space="preserve">Trubka kabelová chránička </t>
  </si>
  <si>
    <t>Trubka 63 na povrchu</t>
  </si>
  <si>
    <t xml:space="preserve">Trubka ohebná pod omítku, vnější průměr 20 mm včetně dodávky </t>
  </si>
  <si>
    <t>194</t>
  </si>
  <si>
    <t>764011616</t>
  </si>
  <si>
    <t>Podkladní plech z pozinkovaného plechu s povrchovou úpravou rš 500 mm</t>
  </si>
  <si>
    <t>2126432885</t>
  </si>
  <si>
    <t>https://podminky.urs.cz/item/CS_URS_2024_01/764011616</t>
  </si>
  <si>
    <t>4K</t>
  </si>
  <si>
    <t>195</t>
  </si>
  <si>
    <t>764111653</t>
  </si>
  <si>
    <t>Krytina ze svitků, ze šablon nebo taškových tabulí z pozinkovaného plechu s povrchovou úpravou s úpravou u okapů, prostupů a výčnělků střechy rovné z taškových tabulí, sklon střechy přes 30 do 60°</t>
  </si>
  <si>
    <t>-2108024627</t>
  </si>
  <si>
    <t>https://podminky.urs.cz/item/CS_URS_2024_01/764111653</t>
  </si>
  <si>
    <t>196</t>
  </si>
  <si>
    <t>764511445</t>
  </si>
  <si>
    <t>Žlab podokapní z pozinkovaného plechu včetně háků a čel kotlík oválný (trychtýřový), rš žlabu/průměr svodu 400/120 mm</t>
  </si>
  <si>
    <t>448096168</t>
  </si>
  <si>
    <t>https://podminky.urs.cz/item/CS_URS_2024_01/764511445</t>
  </si>
  <si>
    <t>7 K</t>
  </si>
  <si>
    <t>197</t>
  </si>
  <si>
    <t>764511603</t>
  </si>
  <si>
    <t>Žlab podokapní z pozinkovaného plechu s povrchovou úpravou včetně háků a čel půlkruhový rš 400 mm</t>
  </si>
  <si>
    <t>-449622494</t>
  </si>
  <si>
    <t>https://podminky.urs.cz/item/CS_URS_2024_01/764511603</t>
  </si>
  <si>
    <t>5K</t>
  </si>
  <si>
    <t>198</t>
  </si>
  <si>
    <t>764518623</t>
  </si>
  <si>
    <t>Svod z pozinkovaného plechu s upraveným povrchem včetně objímek, kolen a odskoků kruhový, průměru 120 mm</t>
  </si>
  <si>
    <t>1149906652</t>
  </si>
  <si>
    <t>https://podminky.urs.cz/item/CS_URS_2024_01/764518623</t>
  </si>
  <si>
    <t>07K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</si>
</sst>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6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b/>
      <sz val="10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color indexed="81"/>
      <name val="Tahoma"/>
      <family val="2"/>
      <charset val="238"/>
    </font>
    <font>
      <sz val="10"/>
      <color indexed="8"/>
      <name val="Arial CE"/>
      <charset val="238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  <font>
      <sz val="8"/>
      <color indexed="9"/>
      <name val="Arial CE"/>
      <charset val="238"/>
    </font>
    <font>
      <b/>
      <sz val="9"/>
      <name val="Arial CE"/>
      <charset val="238"/>
    </font>
    <font>
      <b/>
      <sz val="11"/>
      <color theme="6" tint="-0.249977111117893"/>
      <name val="Arial CE"/>
    </font>
    <font>
      <sz val="11"/>
      <color theme="6" tint="-0.249977111117893"/>
      <name val="Arial CE"/>
    </font>
    <font>
      <sz val="9"/>
      <color theme="6" tint="-0.249977111117893"/>
      <name val="Arial CE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8" fillId="0" borderId="0" applyNumberFormat="0" applyFill="0" applyBorder="0" applyAlignment="0" applyProtection="0"/>
    <xf numFmtId="0" fontId="53" fillId="0" borderId="1"/>
  </cellStyleXfs>
  <cellXfs count="481">
    <xf numFmtId="0" fontId="0" fillId="0" borderId="0" xfId="0"/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vertical="top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4" fontId="22" fillId="0" borderId="0" xfId="0" applyNumberFormat="1" applyFont="1"/>
    <xf numFmtId="0" fontId="0" fillId="0" borderId="12" xfId="0" applyBorder="1" applyAlignment="1">
      <alignment vertical="center"/>
    </xf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0" xfId="0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0" borderId="23" xfId="0" applyNumberFormat="1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5" fillId="0" borderId="23" xfId="0" applyFont="1" applyBorder="1" applyAlignment="1">
      <alignment horizontal="center" vertical="center"/>
    </xf>
    <xf numFmtId="49" fontId="35" fillId="0" borderId="23" xfId="0" applyNumberFormat="1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center" vertical="center" wrapText="1"/>
    </xf>
    <xf numFmtId="167" fontId="35" fillId="0" borderId="23" xfId="0" applyNumberFormat="1" applyFont="1" applyBorder="1" applyAlignment="1">
      <alignment vertical="center"/>
    </xf>
    <xf numFmtId="4" fontId="35" fillId="0" borderId="23" xfId="0" applyNumberFormat="1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63" fillId="0" borderId="23" xfId="0" applyFont="1" applyBorder="1" applyAlignment="1">
      <alignment horizontal="center" vertical="center"/>
    </xf>
    <xf numFmtId="49" fontId="63" fillId="0" borderId="23" xfId="0" applyNumberFormat="1" applyFont="1" applyBorder="1" applyAlignment="1">
      <alignment horizontal="left" vertical="center" wrapText="1"/>
    </xf>
    <xf numFmtId="0" fontId="63" fillId="0" borderId="23" xfId="0" applyFont="1" applyBorder="1" applyAlignment="1">
      <alignment horizontal="left" vertical="center" wrapText="1"/>
    </xf>
    <xf numFmtId="0" fontId="63" fillId="0" borderId="23" xfId="0" applyFont="1" applyBorder="1" applyAlignment="1">
      <alignment horizontal="center" vertical="center" wrapText="1"/>
    </xf>
    <xf numFmtId="167" fontId="63" fillId="0" borderId="23" xfId="0" applyNumberFormat="1" applyFont="1" applyBorder="1" applyAlignment="1">
      <alignment vertical="center"/>
    </xf>
    <xf numFmtId="4" fontId="63" fillId="0" borderId="23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4" fontId="20" fillId="8" borderId="23" xfId="0" applyNumberFormat="1" applyFont="1" applyFill="1" applyBorder="1" applyAlignment="1" applyProtection="1">
      <alignment vertical="center"/>
      <protection locked="0"/>
    </xf>
    <xf numFmtId="0" fontId="0" fillId="8" borderId="0" xfId="0" applyFill="1" applyAlignment="1" applyProtection="1">
      <alignment vertical="center"/>
      <protection locked="0"/>
    </xf>
    <xf numFmtId="0" fontId="9" fillId="8" borderId="0" xfId="0" applyFont="1" applyFill="1" applyAlignment="1" applyProtection="1">
      <alignment vertical="center"/>
      <protection locked="0"/>
    </xf>
    <xf numFmtId="0" fontId="10" fillId="8" borderId="0" xfId="0" applyFont="1" applyFill="1" applyAlignment="1" applyProtection="1">
      <alignment vertical="center"/>
      <protection locked="0"/>
    </xf>
    <xf numFmtId="0" fontId="11" fillId="8" borderId="0" xfId="0" applyFont="1" applyFill="1" applyAlignment="1" applyProtection="1">
      <alignment vertical="center"/>
      <protection locked="0"/>
    </xf>
    <xf numFmtId="0" fontId="8" fillId="8" borderId="0" xfId="0" applyFont="1" applyFill="1" applyProtection="1">
      <protection locked="0"/>
    </xf>
    <xf numFmtId="4" fontId="35" fillId="8" borderId="23" xfId="0" applyNumberFormat="1" applyFont="1" applyFill="1" applyBorder="1" applyAlignment="1" applyProtection="1">
      <alignment vertical="center"/>
      <protection locked="0"/>
    </xf>
    <xf numFmtId="0" fontId="12" fillId="8" borderId="0" xfId="0" applyFont="1" applyFill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14" fontId="2" fillId="0" borderId="0" xfId="0" applyNumberFormat="1" applyFont="1" applyAlignment="1">
      <alignment horizontal="left" vertical="center"/>
    </xf>
    <xf numFmtId="0" fontId="0" fillId="0" borderId="5" xfId="0" applyBorder="1"/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50" fillId="5" borderId="24" xfId="0" applyFont="1" applyFill="1" applyBorder="1" applyAlignment="1">
      <alignment vertical="top"/>
    </xf>
    <xf numFmtId="49" fontId="50" fillId="5" borderId="25" xfId="0" applyNumberFormat="1" applyFont="1" applyFill="1" applyBorder="1" applyAlignment="1">
      <alignment vertical="top"/>
    </xf>
    <xf numFmtId="49" fontId="50" fillId="5" borderId="25" xfId="0" applyNumberFormat="1" applyFont="1" applyFill="1" applyBorder="1" applyAlignment="1">
      <alignment horizontal="left" vertical="top" wrapText="1"/>
    </xf>
    <xf numFmtId="0" fontId="50" fillId="5" borderId="25" xfId="0" applyFont="1" applyFill="1" applyBorder="1" applyAlignment="1">
      <alignment horizontal="center" vertical="top" shrinkToFit="1"/>
    </xf>
    <xf numFmtId="166" fontId="50" fillId="5" borderId="25" xfId="0" applyNumberFormat="1" applyFont="1" applyFill="1" applyBorder="1" applyAlignment="1">
      <alignment vertical="top" shrinkToFit="1"/>
    </xf>
    <xf numFmtId="4" fontId="50" fillId="5" borderId="25" xfId="0" applyNumberFormat="1" applyFont="1" applyFill="1" applyBorder="1" applyAlignment="1">
      <alignment vertical="top" shrinkToFit="1"/>
    </xf>
    <xf numFmtId="4" fontId="50" fillId="5" borderId="26" xfId="0" applyNumberFormat="1" applyFont="1" applyFill="1" applyBorder="1" applyAlignment="1">
      <alignment vertical="top" shrinkToFit="1"/>
    </xf>
    <xf numFmtId="0" fontId="40" fillId="0" borderId="32" xfId="0" applyFont="1" applyBorder="1" applyAlignment="1">
      <alignment vertical="top"/>
    </xf>
    <xf numFmtId="49" fontId="40" fillId="0" borderId="33" xfId="0" applyNumberFormat="1" applyFont="1" applyBorder="1" applyAlignment="1">
      <alignment vertical="top"/>
    </xf>
    <xf numFmtId="49" fontId="40" fillId="0" borderId="33" xfId="0" applyNumberFormat="1" applyFont="1" applyBorder="1" applyAlignment="1">
      <alignment horizontal="left" vertical="top" wrapText="1"/>
    </xf>
    <xf numFmtId="0" fontId="40" fillId="0" borderId="33" xfId="0" applyFont="1" applyBorder="1" applyAlignment="1">
      <alignment horizontal="center" vertical="top" shrinkToFit="1"/>
    </xf>
    <xf numFmtId="166" fontId="40" fillId="0" borderId="33" xfId="0" applyNumberFormat="1" applyFont="1" applyBorder="1" applyAlignment="1">
      <alignment vertical="top" shrinkToFit="1"/>
    </xf>
    <xf numFmtId="4" fontId="40" fillId="0" borderId="34" xfId="0" applyNumberFormat="1" applyFont="1" applyBorder="1" applyAlignment="1">
      <alignment vertical="top" shrinkToFit="1"/>
    </xf>
    <xf numFmtId="0" fontId="40" fillId="0" borderId="0" xfId="0" applyFont="1" applyAlignment="1">
      <alignment vertical="top"/>
    </xf>
    <xf numFmtId="49" fontId="40" fillId="0" borderId="0" xfId="0" applyNumberFormat="1" applyFont="1" applyAlignment="1">
      <alignment vertical="top"/>
    </xf>
    <xf numFmtId="166" fontId="51" fillId="0" borderId="0" xfId="0" quotePrefix="1" applyNumberFormat="1" applyFont="1" applyAlignment="1">
      <alignment horizontal="left" vertical="top" wrapText="1"/>
    </xf>
    <xf numFmtId="166" fontId="51" fillId="0" borderId="0" xfId="0" applyNumberFormat="1" applyFont="1" applyAlignment="1">
      <alignment horizontal="center" vertical="top" wrapText="1" shrinkToFit="1"/>
    </xf>
    <xf numFmtId="166" fontId="51" fillId="0" borderId="0" xfId="0" applyNumberFormat="1" applyFont="1" applyAlignment="1">
      <alignment vertical="top" wrapText="1" shrinkToFit="1"/>
    </xf>
    <xf numFmtId="4" fontId="40" fillId="0" borderId="0" xfId="0" applyNumberFormat="1" applyFont="1" applyAlignment="1">
      <alignment vertical="top" shrinkToFi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center" vertical="top"/>
    </xf>
    <xf numFmtId="4" fontId="40" fillId="8" borderId="33" xfId="0" applyNumberFormat="1" applyFont="1" applyFill="1" applyBorder="1" applyAlignment="1" applyProtection="1">
      <alignment vertical="top" shrinkToFit="1"/>
      <protection locked="0"/>
    </xf>
    <xf numFmtId="4" fontId="40" fillId="8" borderId="0" xfId="0" applyNumberFormat="1" applyFont="1" applyFill="1" applyAlignment="1" applyProtection="1">
      <alignment vertical="top" shrinkToFit="1"/>
      <protection locked="0"/>
    </xf>
    <xf numFmtId="4" fontId="40" fillId="8" borderId="33" xfId="2" applyNumberFormat="1" applyFont="1" applyFill="1" applyBorder="1" applyAlignment="1" applyProtection="1">
      <alignment vertical="top" shrinkToFit="1"/>
      <protection locked="0"/>
    </xf>
    <xf numFmtId="0" fontId="53" fillId="0" borderId="1" xfId="2"/>
    <xf numFmtId="0" fontId="53" fillId="0" borderId="38" xfId="2" applyBorder="1" applyAlignment="1">
      <alignment vertical="center"/>
    </xf>
    <xf numFmtId="49" fontId="53" fillId="0" borderId="36" xfId="2" applyNumberFormat="1" applyBorder="1" applyAlignment="1">
      <alignment vertical="center"/>
    </xf>
    <xf numFmtId="49" fontId="53" fillId="0" borderId="1" xfId="2" applyNumberFormat="1"/>
    <xf numFmtId="0" fontId="53" fillId="5" borderId="38" xfId="2" applyFill="1" applyBorder="1" applyAlignment="1">
      <alignment vertical="center"/>
    </xf>
    <xf numFmtId="49" fontId="53" fillId="5" borderId="36" xfId="2" applyNumberFormat="1" applyFill="1" applyBorder="1" applyAlignment="1">
      <alignment vertical="center"/>
    </xf>
    <xf numFmtId="0" fontId="53" fillId="0" borderId="1" xfId="2" applyAlignment="1">
      <alignment horizontal="center"/>
    </xf>
    <xf numFmtId="0" fontId="53" fillId="7" borderId="38" xfId="2" applyFill="1" applyBorder="1"/>
    <xf numFmtId="49" fontId="53" fillId="7" borderId="38" xfId="2" applyNumberFormat="1" applyFill="1" applyBorder="1"/>
    <xf numFmtId="0" fontId="53" fillId="7" borderId="38" xfId="2" applyFill="1" applyBorder="1" applyAlignment="1">
      <alignment horizontal="center"/>
    </xf>
    <xf numFmtId="0" fontId="53" fillId="7" borderId="35" xfId="2" applyFill="1" applyBorder="1"/>
    <xf numFmtId="0" fontId="53" fillId="7" borderId="38" xfId="2" applyFill="1" applyBorder="1" applyAlignment="1">
      <alignment wrapText="1"/>
    </xf>
    <xf numFmtId="0" fontId="53" fillId="0" borderId="1" xfId="2" applyAlignment="1">
      <alignment vertical="top"/>
    </xf>
    <xf numFmtId="49" fontId="53" fillId="0" borderId="1" xfId="2" applyNumberFormat="1" applyAlignment="1">
      <alignment vertical="top"/>
    </xf>
    <xf numFmtId="0" fontId="53" fillId="0" borderId="1" xfId="2" applyAlignment="1">
      <alignment horizontal="center" vertical="top"/>
    </xf>
    <xf numFmtId="166" fontId="53" fillId="0" borderId="1" xfId="2" applyNumberFormat="1" applyAlignment="1">
      <alignment vertical="top"/>
    </xf>
    <xf numFmtId="4" fontId="53" fillId="0" borderId="1" xfId="2" applyNumberFormat="1" applyAlignment="1">
      <alignment vertical="top"/>
    </xf>
    <xf numFmtId="0" fontId="50" fillId="5" borderId="24" xfId="2" applyFont="1" applyFill="1" applyBorder="1" applyAlignment="1">
      <alignment vertical="top"/>
    </xf>
    <xf numFmtId="49" fontId="50" fillId="5" borderId="25" xfId="2" applyNumberFormat="1" applyFont="1" applyFill="1" applyBorder="1" applyAlignment="1">
      <alignment vertical="top"/>
    </xf>
    <xf numFmtId="49" fontId="50" fillId="5" borderId="25" xfId="2" applyNumberFormat="1" applyFont="1" applyFill="1" applyBorder="1" applyAlignment="1">
      <alignment horizontal="left" vertical="top" wrapText="1"/>
    </xf>
    <xf numFmtId="0" fontId="50" fillId="5" borderId="25" xfId="2" applyFont="1" applyFill="1" applyBorder="1" applyAlignment="1">
      <alignment horizontal="center" vertical="top" shrinkToFit="1"/>
    </xf>
    <xf numFmtId="166" fontId="50" fillId="5" borderId="25" xfId="2" applyNumberFormat="1" applyFont="1" applyFill="1" applyBorder="1" applyAlignment="1">
      <alignment vertical="top" shrinkToFit="1"/>
    </xf>
    <xf numFmtId="4" fontId="50" fillId="5" borderId="25" xfId="2" applyNumberFormat="1" applyFont="1" applyFill="1" applyBorder="1" applyAlignment="1">
      <alignment vertical="top" shrinkToFit="1"/>
    </xf>
    <xf numFmtId="4" fontId="50" fillId="5" borderId="26" xfId="2" applyNumberFormat="1" applyFont="1" applyFill="1" applyBorder="1" applyAlignment="1">
      <alignment vertical="top" shrinkToFit="1"/>
    </xf>
    <xf numFmtId="4" fontId="50" fillId="5" borderId="1" xfId="2" applyNumberFormat="1" applyFont="1" applyFill="1" applyAlignment="1">
      <alignment vertical="top" shrinkToFit="1"/>
    </xf>
    <xf numFmtId="166" fontId="50" fillId="5" borderId="1" xfId="2" applyNumberFormat="1" applyFont="1" applyFill="1" applyAlignment="1">
      <alignment vertical="top" shrinkToFit="1"/>
    </xf>
    <xf numFmtId="0" fontId="40" fillId="0" borderId="32" xfId="2" applyFont="1" applyBorder="1" applyAlignment="1">
      <alignment vertical="top"/>
    </xf>
    <xf numFmtId="49" fontId="40" fillId="0" borderId="33" xfId="2" applyNumberFormat="1" applyFont="1" applyBorder="1" applyAlignment="1">
      <alignment vertical="top"/>
    </xf>
    <xf numFmtId="49" fontId="40" fillId="0" borderId="33" xfId="2" applyNumberFormat="1" applyFont="1" applyBorder="1" applyAlignment="1">
      <alignment horizontal="left" vertical="top" wrapText="1"/>
    </xf>
    <xf numFmtId="0" fontId="40" fillId="0" borderId="33" xfId="2" applyFont="1" applyBorder="1" applyAlignment="1">
      <alignment horizontal="center" vertical="top" shrinkToFit="1"/>
    </xf>
    <xf numFmtId="166" fontId="40" fillId="0" borderId="33" xfId="2" applyNumberFormat="1" applyFont="1" applyBorder="1" applyAlignment="1">
      <alignment vertical="top" shrinkToFit="1"/>
    </xf>
    <xf numFmtId="4" fontId="40" fillId="0" borderId="34" xfId="2" applyNumberFormat="1" applyFont="1" applyBorder="1" applyAlignment="1">
      <alignment vertical="top" shrinkToFit="1"/>
    </xf>
    <xf numFmtId="4" fontId="40" fillId="6" borderId="1" xfId="2" applyNumberFormat="1" applyFont="1" applyFill="1" applyAlignment="1">
      <alignment vertical="top" shrinkToFit="1"/>
    </xf>
    <xf numFmtId="4" fontId="40" fillId="0" borderId="1" xfId="2" applyNumberFormat="1" applyFont="1" applyAlignment="1">
      <alignment vertical="top" shrinkToFit="1"/>
    </xf>
    <xf numFmtId="166" fontId="40" fillId="0" borderId="1" xfId="2" applyNumberFormat="1" applyFont="1" applyAlignment="1">
      <alignment vertical="top" shrinkToFit="1"/>
    </xf>
    <xf numFmtId="0" fontId="40" fillId="0" borderId="1" xfId="2" applyFont="1"/>
    <xf numFmtId="0" fontId="40" fillId="0" borderId="1" xfId="2" applyFont="1" applyAlignment="1">
      <alignment vertical="top"/>
    </xf>
    <xf numFmtId="49" fontId="40" fillId="0" borderId="1" xfId="2" applyNumberFormat="1" applyFont="1" applyAlignment="1">
      <alignment vertical="top"/>
    </xf>
    <xf numFmtId="166" fontId="51" fillId="0" borderId="1" xfId="2" quotePrefix="1" applyNumberFormat="1" applyFont="1" applyAlignment="1">
      <alignment horizontal="left" vertical="top" wrapText="1"/>
    </xf>
    <xf numFmtId="166" fontId="51" fillId="0" borderId="1" xfId="2" applyNumberFormat="1" applyFont="1" applyAlignment="1">
      <alignment horizontal="center" vertical="top" wrapText="1" shrinkToFit="1"/>
    </xf>
    <xf numFmtId="166" fontId="51" fillId="0" borderId="1" xfId="2" applyNumberFormat="1" applyFont="1" applyAlignment="1">
      <alignment vertical="top" wrapText="1" shrinkToFit="1"/>
    </xf>
    <xf numFmtId="0" fontId="40" fillId="0" borderId="39" xfId="2" applyFont="1" applyBorder="1" applyAlignment="1">
      <alignment vertical="top"/>
    </xf>
    <xf numFmtId="49" fontId="40" fillId="0" borderId="40" xfId="2" applyNumberFormat="1" applyFont="1" applyBorder="1" applyAlignment="1">
      <alignment vertical="top"/>
    </xf>
    <xf numFmtId="49" fontId="40" fillId="0" borderId="40" xfId="2" applyNumberFormat="1" applyFont="1" applyBorder="1" applyAlignment="1">
      <alignment horizontal="left" vertical="top" wrapText="1"/>
    </xf>
    <xf numFmtId="0" fontId="40" fillId="0" borderId="40" xfId="2" applyFont="1" applyBorder="1" applyAlignment="1">
      <alignment horizontal="center" vertical="top" shrinkToFit="1"/>
    </xf>
    <xf numFmtId="166" fontId="40" fillId="0" borderId="40" xfId="2" applyNumberFormat="1" applyFont="1" applyBorder="1" applyAlignment="1">
      <alignment vertical="top" shrinkToFit="1"/>
    </xf>
    <xf numFmtId="4" fontId="40" fillId="0" borderId="41" xfId="2" applyNumberFormat="1" applyFont="1" applyBorder="1" applyAlignment="1">
      <alignment vertical="top" shrinkToFit="1"/>
    </xf>
    <xf numFmtId="49" fontId="53" fillId="0" borderId="1" xfId="2" applyNumberFormat="1" applyAlignment="1">
      <alignment horizontal="left" vertical="top" wrapText="1"/>
    </xf>
    <xf numFmtId="0" fontId="50" fillId="5" borderId="35" xfId="2" applyFont="1" applyFill="1" applyBorder="1" applyAlignment="1">
      <alignment vertical="top"/>
    </xf>
    <xf numFmtId="49" fontId="50" fillId="5" borderId="36" xfId="2" applyNumberFormat="1" applyFont="1" applyFill="1" applyBorder="1" applyAlignment="1">
      <alignment vertical="top"/>
    </xf>
    <xf numFmtId="49" fontId="50" fillId="5" borderId="36" xfId="2" applyNumberFormat="1" applyFont="1" applyFill="1" applyBorder="1" applyAlignment="1">
      <alignment horizontal="left" vertical="top" wrapText="1"/>
    </xf>
    <xf numFmtId="0" fontId="50" fillId="5" borderId="36" xfId="2" applyFont="1" applyFill="1" applyBorder="1" applyAlignment="1">
      <alignment horizontal="center" vertical="top"/>
    </xf>
    <xf numFmtId="0" fontId="50" fillId="5" borderId="36" xfId="2" applyFont="1" applyFill="1" applyBorder="1" applyAlignment="1">
      <alignment vertical="top"/>
    </xf>
    <xf numFmtId="4" fontId="50" fillId="5" borderId="37" xfId="2" applyNumberFormat="1" applyFont="1" applyFill="1" applyBorder="1" applyAlignment="1">
      <alignment vertical="top" shrinkToFit="1"/>
    </xf>
    <xf numFmtId="49" fontId="53" fillId="0" borderId="1" xfId="2" applyNumberFormat="1" applyAlignment="1">
      <alignment horizontal="left" wrapText="1"/>
    </xf>
    <xf numFmtId="4" fontId="40" fillId="8" borderId="1" xfId="2" applyNumberFormat="1" applyFont="1" applyFill="1" applyAlignment="1" applyProtection="1">
      <alignment vertical="top" shrinkToFit="1"/>
      <protection locked="0"/>
    </xf>
    <xf numFmtId="4" fontId="40" fillId="8" borderId="40" xfId="2" applyNumberFormat="1" applyFont="1" applyFill="1" applyBorder="1" applyAlignment="1" applyProtection="1">
      <alignment vertical="top" shrinkToFit="1"/>
      <protection locked="0"/>
    </xf>
    <xf numFmtId="0" fontId="56" fillId="0" borderId="1" xfId="2" applyFont="1"/>
    <xf numFmtId="0" fontId="56" fillId="7" borderId="38" xfId="2" applyFont="1" applyFill="1" applyBorder="1" applyAlignment="1">
      <alignment wrapText="1"/>
    </xf>
    <xf numFmtId="4" fontId="56" fillId="0" borderId="1" xfId="2" applyNumberFormat="1" applyFont="1" applyAlignment="1">
      <alignment vertical="top"/>
    </xf>
    <xf numFmtId="0" fontId="45" fillId="5" borderId="24" xfId="2" applyFont="1" applyFill="1" applyBorder="1" applyAlignment="1">
      <alignment vertical="top"/>
    </xf>
    <xf numFmtId="49" fontId="45" fillId="5" borderId="25" xfId="2" applyNumberFormat="1" applyFont="1" applyFill="1" applyBorder="1" applyAlignment="1">
      <alignment vertical="top"/>
    </xf>
    <xf numFmtId="49" fontId="45" fillId="5" borderId="25" xfId="2" applyNumberFormat="1" applyFont="1" applyFill="1" applyBorder="1" applyAlignment="1">
      <alignment horizontal="left" vertical="top" wrapText="1"/>
    </xf>
    <xf numFmtId="0" fontId="45" fillId="5" borderId="25" xfId="2" applyFont="1" applyFill="1" applyBorder="1" applyAlignment="1">
      <alignment horizontal="center" vertical="top" shrinkToFit="1"/>
    </xf>
    <xf numFmtId="166" fontId="45" fillId="5" borderId="25" xfId="2" applyNumberFormat="1" applyFont="1" applyFill="1" applyBorder="1" applyAlignment="1">
      <alignment vertical="top" shrinkToFit="1"/>
    </xf>
    <xf numFmtId="4" fontId="45" fillId="5" borderId="25" xfId="2" applyNumberFormat="1" applyFont="1" applyFill="1" applyBorder="1" applyAlignment="1">
      <alignment vertical="top" shrinkToFit="1"/>
    </xf>
    <xf numFmtId="49" fontId="57" fillId="5" borderId="25" xfId="2" applyNumberFormat="1" applyFont="1" applyFill="1" applyBorder="1" applyAlignment="1">
      <alignment vertical="top" shrinkToFit="1"/>
    </xf>
    <xf numFmtId="4" fontId="57" fillId="5" borderId="25" xfId="2" applyNumberFormat="1" applyFont="1" applyFill="1" applyBorder="1" applyAlignment="1">
      <alignment vertical="top" shrinkToFit="1"/>
    </xf>
    <xf numFmtId="4" fontId="45" fillId="5" borderId="26" xfId="2" applyNumberFormat="1" applyFont="1" applyFill="1" applyBorder="1" applyAlignment="1">
      <alignment vertical="top" shrinkToFit="1"/>
    </xf>
    <xf numFmtId="4" fontId="45" fillId="5" borderId="1" xfId="2" applyNumberFormat="1" applyFont="1" applyFill="1" applyAlignment="1">
      <alignment vertical="top" shrinkToFit="1"/>
    </xf>
    <xf numFmtId="4" fontId="40" fillId="0" borderId="33" xfId="2" applyNumberFormat="1" applyFont="1" applyBorder="1" applyAlignment="1">
      <alignment vertical="top" shrinkToFit="1"/>
    </xf>
    <xf numFmtId="4" fontId="58" fillId="0" borderId="33" xfId="2" applyNumberFormat="1" applyFont="1" applyBorder="1" applyAlignment="1">
      <alignment vertical="top" shrinkToFit="1"/>
    </xf>
    <xf numFmtId="4" fontId="40" fillId="0" borderId="1" xfId="2" applyNumberFormat="1" applyFont="1"/>
    <xf numFmtId="166" fontId="40" fillId="0" borderId="1" xfId="2" applyNumberFormat="1" applyFont="1"/>
    <xf numFmtId="49" fontId="58" fillId="0" borderId="1" xfId="2" applyNumberFormat="1" applyFont="1" applyAlignment="1">
      <alignment vertical="top" shrinkToFit="1"/>
    </xf>
    <xf numFmtId="4" fontId="58" fillId="0" borderId="1" xfId="2" applyNumberFormat="1" applyFont="1" applyAlignment="1">
      <alignment vertical="top" shrinkToFit="1"/>
    </xf>
    <xf numFmtId="4" fontId="40" fillId="0" borderId="40" xfId="2" applyNumberFormat="1" applyFont="1" applyBorder="1" applyAlignment="1">
      <alignment vertical="top" shrinkToFit="1"/>
    </xf>
    <xf numFmtId="0" fontId="59" fillId="0" borderId="1" xfId="2" applyFont="1" applyAlignment="1">
      <alignment wrapText="1"/>
    </xf>
    <xf numFmtId="49" fontId="60" fillId="5" borderId="25" xfId="2" applyNumberFormat="1" applyFont="1" applyFill="1" applyBorder="1" applyAlignment="1">
      <alignment vertical="top"/>
    </xf>
    <xf numFmtId="49" fontId="60" fillId="5" borderId="25" xfId="2" applyNumberFormat="1" applyFont="1" applyFill="1" applyBorder="1" applyAlignment="1">
      <alignment horizontal="left" vertical="top" wrapText="1"/>
    </xf>
    <xf numFmtId="0" fontId="60" fillId="5" borderId="25" xfId="2" applyFont="1" applyFill="1" applyBorder="1" applyAlignment="1">
      <alignment horizontal="center" vertical="top" shrinkToFit="1"/>
    </xf>
    <xf numFmtId="166" fontId="60" fillId="5" borderId="25" xfId="2" applyNumberFormat="1" applyFont="1" applyFill="1" applyBorder="1" applyAlignment="1">
      <alignment vertical="top" shrinkToFit="1"/>
    </xf>
    <xf numFmtId="4" fontId="60" fillId="5" borderId="25" xfId="2" applyNumberFormat="1" applyFont="1" applyFill="1" applyBorder="1" applyAlignment="1">
      <alignment vertical="top" shrinkToFit="1"/>
    </xf>
    <xf numFmtId="4" fontId="53" fillId="0" borderId="1" xfId="2" applyNumberFormat="1"/>
    <xf numFmtId="49" fontId="58" fillId="8" borderId="33" xfId="2" applyNumberFormat="1" applyFont="1" applyFill="1" applyBorder="1" applyAlignment="1" applyProtection="1">
      <alignment vertical="top" shrinkToFit="1"/>
      <protection locked="0"/>
    </xf>
    <xf numFmtId="49" fontId="58" fillId="8" borderId="1" xfId="2" applyNumberFormat="1" applyFont="1" applyFill="1" applyAlignment="1" applyProtection="1">
      <alignment vertical="top" shrinkToFit="1"/>
      <protection locked="0"/>
    </xf>
    <xf numFmtId="49" fontId="58" fillId="8" borderId="40" xfId="2" applyNumberFormat="1" applyFont="1" applyFill="1" applyBorder="1" applyAlignment="1" applyProtection="1">
      <alignment vertical="top" shrinkToFit="1"/>
      <protection locked="0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0" fillId="0" borderId="0" xfId="0" applyAlignment="1">
      <alignment vertical="center"/>
    </xf>
    <xf numFmtId="0" fontId="61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4" fontId="62" fillId="0" borderId="0" xfId="0" applyNumberFormat="1" applyFont="1" applyAlignment="1">
      <alignment vertical="center"/>
    </xf>
    <xf numFmtId="0" fontId="6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2" fillId="0" borderId="0" xfId="0" applyFont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2" fillId="0" borderId="25" xfId="0" applyFont="1" applyBorder="1" applyAlignment="1">
      <alignment horizontal="left" vertical="top" wrapText="1"/>
    </xf>
    <xf numFmtId="0" fontId="52" fillId="0" borderId="25" xfId="0" applyFont="1" applyBorder="1" applyAlignment="1">
      <alignment vertical="top" wrapText="1"/>
    </xf>
    <xf numFmtId="0" fontId="52" fillId="0" borderId="25" xfId="2" applyFont="1" applyBorder="1" applyAlignment="1">
      <alignment horizontal="left" vertical="top" wrapText="1"/>
    </xf>
    <xf numFmtId="0" fontId="52" fillId="0" borderId="25" xfId="2" applyFont="1" applyBorder="1" applyAlignment="1">
      <alignment vertical="top" wrapText="1"/>
    </xf>
    <xf numFmtId="0" fontId="54" fillId="0" borderId="1" xfId="2" applyFont="1" applyAlignment="1">
      <alignment horizontal="center"/>
    </xf>
    <xf numFmtId="49" fontId="53" fillId="0" borderId="36" xfId="2" applyNumberFormat="1" applyBorder="1" applyAlignment="1">
      <alignment vertical="center"/>
    </xf>
    <xf numFmtId="0" fontId="53" fillId="0" borderId="36" xfId="2" applyBorder="1" applyAlignment="1">
      <alignment vertical="center"/>
    </xf>
    <xf numFmtId="0" fontId="53" fillId="0" borderId="37" xfId="2" applyBorder="1" applyAlignment="1">
      <alignment vertical="center"/>
    </xf>
    <xf numFmtId="49" fontId="53" fillId="5" borderId="36" xfId="2" applyNumberFormat="1" applyFill="1" applyBorder="1" applyAlignment="1">
      <alignment vertical="center"/>
    </xf>
    <xf numFmtId="0" fontId="53" fillId="5" borderId="36" xfId="2" applyFill="1" applyBorder="1" applyAlignment="1">
      <alignment vertical="center"/>
    </xf>
    <xf numFmtId="0" fontId="53" fillId="5" borderId="37" xfId="2" applyFill="1" applyBorder="1" applyAlignment="1">
      <alignment vertical="center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9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1" fillId="9" borderId="15" xfId="0" applyFont="1" applyFill="1" applyBorder="1" applyAlignment="1" applyProtection="1">
      <alignment horizontal="left" vertical="center"/>
      <protection locked="0"/>
    </xf>
    <xf numFmtId="0" fontId="2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66" fontId="21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0" fillId="8" borderId="0" xfId="0" applyFont="1" applyFill="1" applyAlignment="1" applyProtection="1">
      <alignment vertical="center"/>
      <protection locked="0"/>
    </xf>
    <xf numFmtId="0" fontId="33" fillId="0" borderId="0" xfId="1" applyFont="1" applyAlignment="1">
      <alignment vertical="center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V&#344;%20neuznateln&#233;/ZTI_VNIT&#344;N&#205;_OSTR&#221;_&#268;LEN&#282;N&#205;_UZNATELN&#201;_NEUZNATELN&#201;%20%20-p&#345;evedeno%20do%20hlavn&#237;ho.xlsx?DC55DF83" TargetMode="External"/><Relationship Id="rId1" Type="http://schemas.openxmlformats.org/officeDocument/2006/relationships/externalLinkPath" Target="file:///\\DC55DF83\ZTI_VNIT&#344;N&#205;_OSTR&#221;_&#268;LEN&#282;N&#205;_UZNATELN&#201;_NEUZNATELN&#201;%20%20-p&#345;evedeno%20do%20hlavn&#237;h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eepartner-my.sharepoint.com/BUILDpowerS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eepartner-my.sharepoint.com/personal/matera_beepartner_cz/Documents/Zak&#225;zky%202025/22_Odry_BD_Pod%20lesem/ZD/04_soupis_stavebn&#237;ch_prac&#237;_dod&#225;vek_a_slu&#382;eb/D.1.4.4%20-%20EL/240325/D.1.4.4%20Rozpo&#269;et%20Neuznatel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1 02 Pol"/>
      <sheetName val="01 02 P1"/>
      <sheetName val="01 02 P2"/>
      <sheetName val="01 03 Pol"/>
    </sheetNames>
    <sheetDataSet>
      <sheetData sheetId="0" refreshError="1"/>
      <sheetData sheetId="1">
        <row r="23">
          <cell r="G23">
            <v>914913.1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914913.1</v>
          </cell>
          <cell r="J29" t="str">
            <v>CZK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01 D.1.4.4-0 Pol"/>
    </sheetNames>
    <sheetDataSet>
      <sheetData sheetId="0" refreshError="1"/>
      <sheetData sheetId="1">
        <row r="29">
          <cell r="J29" t="str">
            <v>CZK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7221579" TargetMode="External"/><Relationship Id="rId3" Type="http://schemas.openxmlformats.org/officeDocument/2006/relationships/hyperlink" Target="https://podminky.urs.cz/item/CS_URS_2024_01/985%20PRC" TargetMode="External"/><Relationship Id="rId7" Type="http://schemas.openxmlformats.org/officeDocument/2006/relationships/hyperlink" Target="https://podminky.urs.cz/item/CS_URS_2024_01/997221571" TargetMode="External"/><Relationship Id="rId2" Type="http://schemas.openxmlformats.org/officeDocument/2006/relationships/hyperlink" Target="https://podminky.urs.cz/item/CS_URS_2024_01/981511114" TargetMode="External"/><Relationship Id="rId1" Type="http://schemas.openxmlformats.org/officeDocument/2006/relationships/hyperlink" Target="https://podminky.urs.cz/item/CS_URS_2024_01/113106242" TargetMode="External"/><Relationship Id="rId6" Type="http://schemas.openxmlformats.org/officeDocument/2006/relationships/hyperlink" Target="https://podminky.urs.cz/item/CS_URS_2024_01/997013862" TargetMode="External"/><Relationship Id="rId11" Type="http://schemas.openxmlformats.org/officeDocument/2006/relationships/drawing" Target="../drawings/drawing10.xml"/><Relationship Id="rId5" Type="http://schemas.openxmlformats.org/officeDocument/2006/relationships/hyperlink" Target="https://podminky.urs.cz/item/CS_URS_2024_01/997006519" TargetMode="External"/><Relationship Id="rId10" Type="http://schemas.openxmlformats.org/officeDocument/2006/relationships/printerSettings" Target="../printerSettings/printerSettings10.bin"/><Relationship Id="rId4" Type="http://schemas.openxmlformats.org/officeDocument/2006/relationships/hyperlink" Target="https://podminky.urs.cz/item/CS_URS_2024_01/997006512" TargetMode="External"/><Relationship Id="rId9" Type="http://schemas.openxmlformats.org/officeDocument/2006/relationships/hyperlink" Target="https://podminky.urs.cz/item/CS_URS_2024_01/997221612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.bin"/><Relationship Id="rId3" Type="http://schemas.openxmlformats.org/officeDocument/2006/relationships/hyperlink" Target="https://podminky.urs.cz/item/CS_URS_2024_01/013002000" TargetMode="External"/><Relationship Id="rId7" Type="http://schemas.openxmlformats.org/officeDocument/2006/relationships/hyperlink" Target="https://podminky.urs.cz/item/CS_URS_2024_01/094002000" TargetMode="External"/><Relationship Id="rId2" Type="http://schemas.openxmlformats.org/officeDocument/2006/relationships/hyperlink" Target="https://podminky.urs.cz/item/CS_URS_2024_01/012002000" TargetMode="External"/><Relationship Id="rId1" Type="http://schemas.openxmlformats.org/officeDocument/2006/relationships/hyperlink" Target="https://podminky.urs.cz/item/CS_URS_2024_01/011114000" TargetMode="External"/><Relationship Id="rId6" Type="http://schemas.openxmlformats.org/officeDocument/2006/relationships/hyperlink" Target="https://podminky.urs.cz/item/CS_URS_2024_01/045002000" TargetMode="External"/><Relationship Id="rId5" Type="http://schemas.openxmlformats.org/officeDocument/2006/relationships/hyperlink" Target="https://podminky.urs.cz/item/CS_URS_2024_01/039002000" TargetMode="External"/><Relationship Id="rId4" Type="http://schemas.openxmlformats.org/officeDocument/2006/relationships/hyperlink" Target="https://podminky.urs.cz/item/CS_URS_2024_01/032002000" TargetMode="External"/><Relationship Id="rId9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998766103" TargetMode="External"/><Relationship Id="rId21" Type="http://schemas.openxmlformats.org/officeDocument/2006/relationships/hyperlink" Target="https://podminky.urs.cz/item/CS_URS_2024_01/420A0002" TargetMode="External"/><Relationship Id="rId42" Type="http://schemas.openxmlformats.org/officeDocument/2006/relationships/hyperlink" Target="https://podminky.urs.cz/item/CS_URS_2024_01/642945111" TargetMode="External"/><Relationship Id="rId63" Type="http://schemas.openxmlformats.org/officeDocument/2006/relationships/hyperlink" Target="https://podminky.urs.cz/item/CS_URS_2024_01/711191201" TargetMode="External"/><Relationship Id="rId84" Type="http://schemas.openxmlformats.org/officeDocument/2006/relationships/hyperlink" Target="https://podminky.urs.cz/item/CS_URS_2024_01/762395000" TargetMode="External"/><Relationship Id="rId138" Type="http://schemas.openxmlformats.org/officeDocument/2006/relationships/hyperlink" Target="https://podminky.urs.cz/item/CS_URS_2024_01/24-M%20rozp" TargetMode="External"/><Relationship Id="rId107" Type="http://schemas.openxmlformats.org/officeDocument/2006/relationships/hyperlink" Target="https://podminky.urs.cz/item/CS_URS_2024_01/998765103" TargetMode="External"/><Relationship Id="rId11" Type="http://schemas.openxmlformats.org/officeDocument/2006/relationships/hyperlink" Target="https://podminky.urs.cz/item/CS_URS_2024_01/279351121" TargetMode="External"/><Relationship Id="rId32" Type="http://schemas.openxmlformats.org/officeDocument/2006/relationships/hyperlink" Target="https://podminky.urs.cz/item/CS_URS_2024_01/622252001" TargetMode="External"/><Relationship Id="rId53" Type="http://schemas.openxmlformats.org/officeDocument/2006/relationships/hyperlink" Target="https://podminky.urs.cz/item/CS_URS_2024_01/976071111" TargetMode="External"/><Relationship Id="rId74" Type="http://schemas.openxmlformats.org/officeDocument/2006/relationships/hyperlink" Target="https://podminky.urs.cz/item/CS_URS_2024_01/730%20rozp" TargetMode="External"/><Relationship Id="rId128" Type="http://schemas.openxmlformats.org/officeDocument/2006/relationships/hyperlink" Target="https://podminky.urs.cz/item/CS_URS_2024_01/776A0001" TargetMode="External"/><Relationship Id="rId5" Type="http://schemas.openxmlformats.org/officeDocument/2006/relationships/hyperlink" Target="https://podminky.urs.cz/item/CS_URS_2024_01/272361821" TargetMode="External"/><Relationship Id="rId90" Type="http://schemas.openxmlformats.org/officeDocument/2006/relationships/hyperlink" Target="https://podminky.urs.cz/item/CS_URS_2024_01/763111426" TargetMode="External"/><Relationship Id="rId95" Type="http://schemas.openxmlformats.org/officeDocument/2006/relationships/hyperlink" Target="https://podminky.urs.cz/item/CS_URS_2024_01/764004801" TargetMode="External"/><Relationship Id="rId22" Type="http://schemas.openxmlformats.org/officeDocument/2006/relationships/hyperlink" Target="https://podminky.urs.cz/item/CS_URS_2024_01/420A0012" TargetMode="External"/><Relationship Id="rId27" Type="http://schemas.openxmlformats.org/officeDocument/2006/relationships/hyperlink" Target="https://podminky.urs.cz/item/CS_URS_2024_01/622151011" TargetMode="External"/><Relationship Id="rId43" Type="http://schemas.openxmlformats.org/officeDocument/2006/relationships/hyperlink" Target="https://podminky.urs.cz/item/CS_URS_2024_01/952901111" TargetMode="External"/><Relationship Id="rId48" Type="http://schemas.openxmlformats.org/officeDocument/2006/relationships/hyperlink" Target="https://podminky.urs.cz/item/CS_URS_2024_01/968072456" TargetMode="External"/><Relationship Id="rId64" Type="http://schemas.openxmlformats.org/officeDocument/2006/relationships/hyperlink" Target="https://podminky.urs.cz/item/CS_URS_2024_01/998711103" TargetMode="External"/><Relationship Id="rId69" Type="http://schemas.openxmlformats.org/officeDocument/2006/relationships/hyperlink" Target="https://podminky.urs.cz/item/CS_URS_2024_01/713121111" TargetMode="External"/><Relationship Id="rId113" Type="http://schemas.openxmlformats.org/officeDocument/2006/relationships/hyperlink" Target="https://podminky.urs.cz/item/CS_URS_2024_01/766664931" TargetMode="External"/><Relationship Id="rId118" Type="http://schemas.openxmlformats.org/officeDocument/2006/relationships/hyperlink" Target="https://podminky.urs.cz/item/CS_URS_2024_01/767%20PRC" TargetMode="External"/><Relationship Id="rId134" Type="http://schemas.openxmlformats.org/officeDocument/2006/relationships/hyperlink" Target="https://podminky.urs.cz/item/CS_URS_2024_01/784121011" TargetMode="External"/><Relationship Id="rId139" Type="http://schemas.openxmlformats.org/officeDocument/2006/relationships/hyperlink" Target="https://podminky.urs.cz/item/CS_URS_2024_01/33M%20NC" TargetMode="External"/><Relationship Id="rId80" Type="http://schemas.openxmlformats.org/officeDocument/2006/relationships/hyperlink" Target="https://podminky.urs.cz/item/CS_URS_2024_01/762341210" TargetMode="External"/><Relationship Id="rId85" Type="http://schemas.openxmlformats.org/officeDocument/2006/relationships/hyperlink" Target="https://podminky.urs.cz/item/CS_URS_2024_01/762511292" TargetMode="External"/><Relationship Id="rId12" Type="http://schemas.openxmlformats.org/officeDocument/2006/relationships/hyperlink" Target="https://podminky.urs.cz/item/CS_URS_2024_01/279351122" TargetMode="External"/><Relationship Id="rId17" Type="http://schemas.openxmlformats.org/officeDocument/2006/relationships/hyperlink" Target="https://podminky.urs.cz/item/CS_URS_2024_01/411321616" TargetMode="External"/><Relationship Id="rId33" Type="http://schemas.openxmlformats.org/officeDocument/2006/relationships/hyperlink" Target="https://podminky.urs.cz/item/CS_URS_2024_01/622252002" TargetMode="External"/><Relationship Id="rId38" Type="http://schemas.openxmlformats.org/officeDocument/2006/relationships/hyperlink" Target="https://podminky.urs.cz/item/CS_URS_2024_01/632682111" TargetMode="External"/><Relationship Id="rId59" Type="http://schemas.openxmlformats.org/officeDocument/2006/relationships/hyperlink" Target="https://podminky.urs.cz/item/CS_URS_2024_01/997013871" TargetMode="External"/><Relationship Id="rId103" Type="http://schemas.openxmlformats.org/officeDocument/2006/relationships/hyperlink" Target="https://podminky.urs.cz/item/CS_URS_2024_01/764218631" TargetMode="External"/><Relationship Id="rId108" Type="http://schemas.openxmlformats.org/officeDocument/2006/relationships/hyperlink" Target="https://podminky.urs.cz/item/CS_URS_2024_01/766441821" TargetMode="External"/><Relationship Id="rId124" Type="http://schemas.openxmlformats.org/officeDocument/2006/relationships/hyperlink" Target="https://podminky.urs.cz/item/CS_URS_2024_01/998767203" TargetMode="External"/><Relationship Id="rId129" Type="http://schemas.openxmlformats.org/officeDocument/2006/relationships/hyperlink" Target="https://podminky.urs.cz/item/CS_URS_2024_01/998776203" TargetMode="External"/><Relationship Id="rId54" Type="http://schemas.openxmlformats.org/officeDocument/2006/relationships/hyperlink" Target="https://podminky.urs.cz/item/CS_URS_2024_01/981011112" TargetMode="External"/><Relationship Id="rId70" Type="http://schemas.openxmlformats.org/officeDocument/2006/relationships/hyperlink" Target="https://podminky.urs.cz/item/CS_URS_2024_01/713121112" TargetMode="External"/><Relationship Id="rId75" Type="http://schemas.openxmlformats.org/officeDocument/2006/relationships/hyperlink" Target="https://podminky.urs.cz/item/CS_URS_2024_01/762083121" TargetMode="External"/><Relationship Id="rId91" Type="http://schemas.openxmlformats.org/officeDocument/2006/relationships/hyperlink" Target="https://podminky.urs.cz/item/CS_URS_2024_01/998763303" TargetMode="External"/><Relationship Id="rId96" Type="http://schemas.openxmlformats.org/officeDocument/2006/relationships/hyperlink" Target="https://podminky.urs.cz/item/CS_URS_2024_01/764004861" TargetMode="External"/><Relationship Id="rId140" Type="http://schemas.openxmlformats.org/officeDocument/2006/relationships/hyperlink" Target="https://podminky.urs.cz/item/CS_URS_2024_01/764011616" TargetMode="External"/><Relationship Id="rId145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4_01/131251104" TargetMode="External"/><Relationship Id="rId6" Type="http://schemas.openxmlformats.org/officeDocument/2006/relationships/hyperlink" Target="https://podminky.urs.cz/item/CS_URS_2024_01/273323611" TargetMode="External"/><Relationship Id="rId23" Type="http://schemas.openxmlformats.org/officeDocument/2006/relationships/hyperlink" Target="https://podminky.urs.cz/item/CS_URS_2024_01/611315418" TargetMode="External"/><Relationship Id="rId28" Type="http://schemas.openxmlformats.org/officeDocument/2006/relationships/hyperlink" Target="https://podminky.urs.cz/item/CS_URS_2024_01/622211031" TargetMode="External"/><Relationship Id="rId49" Type="http://schemas.openxmlformats.org/officeDocument/2006/relationships/hyperlink" Target="https://podminky.urs.cz/item/CS_URS_2024_01/968072641" TargetMode="External"/><Relationship Id="rId114" Type="http://schemas.openxmlformats.org/officeDocument/2006/relationships/hyperlink" Target="https://podminky.urs.cz/item/CS_URS_2024_01/766664932" TargetMode="External"/><Relationship Id="rId119" Type="http://schemas.openxmlformats.org/officeDocument/2006/relationships/hyperlink" Target="https://podminky.urs.cz/item/CS_URS_2024_01/767640221" TargetMode="External"/><Relationship Id="rId44" Type="http://schemas.openxmlformats.org/officeDocument/2006/relationships/hyperlink" Target="https://podminky.urs.cz/item/CS_URS_2024_01/953312123" TargetMode="External"/><Relationship Id="rId60" Type="http://schemas.openxmlformats.org/officeDocument/2006/relationships/hyperlink" Target="https://podminky.urs.cz/item/CS_URS_2024_01/998011003" TargetMode="External"/><Relationship Id="rId65" Type="http://schemas.openxmlformats.org/officeDocument/2006/relationships/hyperlink" Target="https://podminky.urs.cz/item/CS_URS_2024_01/712461705" TargetMode="External"/><Relationship Id="rId81" Type="http://schemas.openxmlformats.org/officeDocument/2006/relationships/hyperlink" Target="https://podminky.urs.cz/item/CS_URS_2024_01/762342214" TargetMode="External"/><Relationship Id="rId86" Type="http://schemas.openxmlformats.org/officeDocument/2006/relationships/hyperlink" Target="https://podminky.urs.cz/item/CS_URS_2024_01/762512261" TargetMode="External"/><Relationship Id="rId130" Type="http://schemas.openxmlformats.org/officeDocument/2006/relationships/hyperlink" Target="https://podminky.urs.cz/item/CS_URS_2024_01/783306809" TargetMode="External"/><Relationship Id="rId135" Type="http://schemas.openxmlformats.org/officeDocument/2006/relationships/hyperlink" Target="https://podminky.urs.cz/item/CS_URS_2024_01/784181111" TargetMode="External"/><Relationship Id="rId13" Type="http://schemas.openxmlformats.org/officeDocument/2006/relationships/hyperlink" Target="https://podminky.urs.cz/item/CS_URS_2024_01/279361821" TargetMode="External"/><Relationship Id="rId18" Type="http://schemas.openxmlformats.org/officeDocument/2006/relationships/hyperlink" Target="https://podminky.urs.cz/item/CS_URS_2024_01/411354122" TargetMode="External"/><Relationship Id="rId39" Type="http://schemas.openxmlformats.org/officeDocument/2006/relationships/hyperlink" Target="https://podminky.urs.cz/item/CS_URS_2024_01/632902211" TargetMode="External"/><Relationship Id="rId109" Type="http://schemas.openxmlformats.org/officeDocument/2006/relationships/hyperlink" Target="https://podminky.urs.cz/item/CS_URS_2024_01/766491851" TargetMode="External"/><Relationship Id="rId34" Type="http://schemas.openxmlformats.org/officeDocument/2006/relationships/hyperlink" Target="https://podminky.urs.cz/item/CS_URS_2024_01/622511112" TargetMode="External"/><Relationship Id="rId50" Type="http://schemas.openxmlformats.org/officeDocument/2006/relationships/hyperlink" Target="https://podminky.urs.cz/item/CS_URS_2024_01/968072875" TargetMode="External"/><Relationship Id="rId55" Type="http://schemas.openxmlformats.org/officeDocument/2006/relationships/hyperlink" Target="https://podminky.urs.cz/item/CS_URS_2024_01/981511111" TargetMode="External"/><Relationship Id="rId76" Type="http://schemas.openxmlformats.org/officeDocument/2006/relationships/hyperlink" Target="https://podminky.urs.cz/item/CS_URS_2024_01/762332132" TargetMode="External"/><Relationship Id="rId97" Type="http://schemas.openxmlformats.org/officeDocument/2006/relationships/hyperlink" Target="https://podminky.urs.cz/item/CS_URS_2024_01/764111651" TargetMode="External"/><Relationship Id="rId104" Type="http://schemas.openxmlformats.org/officeDocument/2006/relationships/hyperlink" Target="https://podminky.urs.cz/item/CS_URS_2024_01/764311616" TargetMode="External"/><Relationship Id="rId120" Type="http://schemas.openxmlformats.org/officeDocument/2006/relationships/hyperlink" Target="https://podminky.urs.cz/item/CS_URS_2024_01/767646510" TargetMode="External"/><Relationship Id="rId125" Type="http://schemas.openxmlformats.org/officeDocument/2006/relationships/hyperlink" Target="https://podminky.urs.cz/item/CS_URS_2024_01/771A0103" TargetMode="External"/><Relationship Id="rId141" Type="http://schemas.openxmlformats.org/officeDocument/2006/relationships/hyperlink" Target="https://podminky.urs.cz/item/CS_URS_2024_01/764111653" TargetMode="External"/><Relationship Id="rId146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273351121" TargetMode="External"/><Relationship Id="rId71" Type="http://schemas.openxmlformats.org/officeDocument/2006/relationships/hyperlink" Target="https://podminky.urs.cz/item/CS_URS_2024_01/713121131" TargetMode="External"/><Relationship Id="rId92" Type="http://schemas.openxmlformats.org/officeDocument/2006/relationships/hyperlink" Target="https://podminky.urs.cz/item/CS_URS_2024_01/764001801" TargetMode="External"/><Relationship Id="rId2" Type="http://schemas.openxmlformats.org/officeDocument/2006/relationships/hyperlink" Target="https://podminky.urs.cz/item/CS_URS_2024_01/162251102" TargetMode="External"/><Relationship Id="rId29" Type="http://schemas.openxmlformats.org/officeDocument/2006/relationships/hyperlink" Target="https://podminky.urs.cz/item/CS_URS_2024_01/622211041" TargetMode="External"/><Relationship Id="rId24" Type="http://schemas.openxmlformats.org/officeDocument/2006/relationships/hyperlink" Target="https://podminky.urs.cz/item/CS_URS_2024_01/612315418" TargetMode="External"/><Relationship Id="rId40" Type="http://schemas.openxmlformats.org/officeDocument/2006/relationships/hyperlink" Target="https://podminky.urs.cz/item/CS_URS_2024_01/637111111" TargetMode="External"/><Relationship Id="rId45" Type="http://schemas.openxmlformats.org/officeDocument/2006/relationships/hyperlink" Target="https://podminky.urs.cz/item/CS_URS_2024_01/953941212" TargetMode="External"/><Relationship Id="rId66" Type="http://schemas.openxmlformats.org/officeDocument/2006/relationships/hyperlink" Target="https://podminky.urs.cz/item/CS_URS_2024_01/998712103" TargetMode="External"/><Relationship Id="rId87" Type="http://schemas.openxmlformats.org/officeDocument/2006/relationships/hyperlink" Target="https://podminky.urs.cz/item/CS_URS_2024_01/762595001" TargetMode="External"/><Relationship Id="rId110" Type="http://schemas.openxmlformats.org/officeDocument/2006/relationships/hyperlink" Target="https://podminky.urs.cz/item/CS_URS_2024_01/766491853" TargetMode="External"/><Relationship Id="rId115" Type="http://schemas.openxmlformats.org/officeDocument/2006/relationships/hyperlink" Target="https://podminky.urs.cz/item/CS_URS_2024_01/766691914" TargetMode="External"/><Relationship Id="rId131" Type="http://schemas.openxmlformats.org/officeDocument/2006/relationships/hyperlink" Target="https://podminky.urs.cz/item/CS_URS_2024_01/783314101" TargetMode="External"/><Relationship Id="rId136" Type="http://schemas.openxmlformats.org/officeDocument/2006/relationships/hyperlink" Target="https://podminky.urs.cz/item/CS_URS_2024_01/784211011" TargetMode="External"/><Relationship Id="rId61" Type="http://schemas.openxmlformats.org/officeDocument/2006/relationships/hyperlink" Target="https://podminky.urs.cz/item/CS_URS_2024_01/711161273" TargetMode="External"/><Relationship Id="rId82" Type="http://schemas.openxmlformats.org/officeDocument/2006/relationships/hyperlink" Target="https://podminky.urs.cz/item/CS_URS_2024_01/762342511" TargetMode="External"/><Relationship Id="rId19" Type="http://schemas.openxmlformats.org/officeDocument/2006/relationships/hyperlink" Target="https://podminky.urs.cz/item/CS_URS_2024_01/411361821" TargetMode="External"/><Relationship Id="rId14" Type="http://schemas.openxmlformats.org/officeDocument/2006/relationships/hyperlink" Target="https://podminky.urs.cz/item/CS_URS_2024_01/310238211" TargetMode="External"/><Relationship Id="rId30" Type="http://schemas.openxmlformats.org/officeDocument/2006/relationships/hyperlink" Target="https://podminky.urs.cz/item/CS_URS_2024_01/622212051" TargetMode="External"/><Relationship Id="rId35" Type="http://schemas.openxmlformats.org/officeDocument/2006/relationships/hyperlink" Target="https://podminky.urs.cz/item/CS_URS_2024_01/622541022" TargetMode="External"/><Relationship Id="rId56" Type="http://schemas.openxmlformats.org/officeDocument/2006/relationships/hyperlink" Target="https://podminky.urs.cz/item/CS_URS_2024_01/997013154" TargetMode="External"/><Relationship Id="rId77" Type="http://schemas.openxmlformats.org/officeDocument/2006/relationships/hyperlink" Target="https://podminky.urs.cz/item/CS_URS_2024_01/762332133" TargetMode="External"/><Relationship Id="rId100" Type="http://schemas.openxmlformats.org/officeDocument/2006/relationships/hyperlink" Target="https://podminky.urs.cz/item/CS_URS_2024_01/764216604" TargetMode="External"/><Relationship Id="rId105" Type="http://schemas.openxmlformats.org/officeDocument/2006/relationships/hyperlink" Target="https://podminky.urs.cz/item/CS_URS_2024_01/998764103" TargetMode="External"/><Relationship Id="rId126" Type="http://schemas.openxmlformats.org/officeDocument/2006/relationships/hyperlink" Target="https://podminky.urs.cz/item/CS_URS_2024_01/771A0203" TargetMode="External"/><Relationship Id="rId8" Type="http://schemas.openxmlformats.org/officeDocument/2006/relationships/hyperlink" Target="https://podminky.urs.cz/item/CS_URS_2024_01/273351122" TargetMode="External"/><Relationship Id="rId51" Type="http://schemas.openxmlformats.org/officeDocument/2006/relationships/hyperlink" Target="https://podminky.urs.cz/item/CS_URS_2024_01/968082016" TargetMode="External"/><Relationship Id="rId72" Type="http://schemas.openxmlformats.org/officeDocument/2006/relationships/hyperlink" Target="https://podminky.urs.cz/item/CS_URS_2024_01/713191133" TargetMode="External"/><Relationship Id="rId93" Type="http://schemas.openxmlformats.org/officeDocument/2006/relationships/hyperlink" Target="https://podminky.urs.cz/item/CS_URS_2024_01/764001831" TargetMode="External"/><Relationship Id="rId98" Type="http://schemas.openxmlformats.org/officeDocument/2006/relationships/hyperlink" Target="https://podminky.urs.cz/item/CS_URS_2024_01/764213415" TargetMode="External"/><Relationship Id="rId121" Type="http://schemas.openxmlformats.org/officeDocument/2006/relationships/hyperlink" Target="https://podminky.urs.cz/item/CS_URS_2024_01/767821114" TargetMode="External"/><Relationship Id="rId142" Type="http://schemas.openxmlformats.org/officeDocument/2006/relationships/hyperlink" Target="https://podminky.urs.cz/item/CS_URS_2024_01/764511445" TargetMode="External"/><Relationship Id="rId3" Type="http://schemas.openxmlformats.org/officeDocument/2006/relationships/hyperlink" Target="https://podminky.urs.cz/item/CS_URS_2024_01/167151101" TargetMode="External"/><Relationship Id="rId25" Type="http://schemas.openxmlformats.org/officeDocument/2006/relationships/hyperlink" Target="https://podminky.urs.cz/item/CS_URS_2024_01/612321121" TargetMode="External"/><Relationship Id="rId46" Type="http://schemas.openxmlformats.org/officeDocument/2006/relationships/hyperlink" Target="https://podminky.urs.cz/item/CS_URS_2024_01/953943212" TargetMode="External"/><Relationship Id="rId67" Type="http://schemas.openxmlformats.org/officeDocument/2006/relationships/hyperlink" Target="https://podminky.urs.cz/item/CS_URS_2024_01/713111131" TargetMode="External"/><Relationship Id="rId116" Type="http://schemas.openxmlformats.org/officeDocument/2006/relationships/hyperlink" Target="https://podminky.urs.cz/item/CS_URS_2024_01/766691915" TargetMode="External"/><Relationship Id="rId137" Type="http://schemas.openxmlformats.org/officeDocument/2006/relationships/hyperlink" Target="https://podminky.urs.cz/item/CS_URS_2024_01/21-M%20rozp" TargetMode="External"/><Relationship Id="rId20" Type="http://schemas.openxmlformats.org/officeDocument/2006/relationships/hyperlink" Target="https://podminky.urs.cz/item/CS_URS_2023_01/411388531" TargetMode="External"/><Relationship Id="rId41" Type="http://schemas.openxmlformats.org/officeDocument/2006/relationships/hyperlink" Target="https://podminky.urs.cz/item/CS_URS_2024_01/637211121" TargetMode="External"/><Relationship Id="rId62" Type="http://schemas.openxmlformats.org/officeDocument/2006/relationships/hyperlink" Target="https://podminky.urs.cz/item/CS_URS_2024_01/711161383" TargetMode="External"/><Relationship Id="rId83" Type="http://schemas.openxmlformats.org/officeDocument/2006/relationships/hyperlink" Target="https://podminky.urs.cz/item/CS_URS_2024_01/762361323" TargetMode="External"/><Relationship Id="rId88" Type="http://schemas.openxmlformats.org/officeDocument/2006/relationships/hyperlink" Target="https://podminky.urs.cz/item/CS_URS_2024_01/998762103" TargetMode="External"/><Relationship Id="rId111" Type="http://schemas.openxmlformats.org/officeDocument/2006/relationships/hyperlink" Target="https://podminky.urs.cz/item/CS_URS_2024_01/766622131" TargetMode="External"/><Relationship Id="rId132" Type="http://schemas.openxmlformats.org/officeDocument/2006/relationships/hyperlink" Target="https://podminky.urs.cz/item/CS_URS_2024_01/783317101" TargetMode="External"/><Relationship Id="rId15" Type="http://schemas.openxmlformats.org/officeDocument/2006/relationships/hyperlink" Target="https://podminky.urs.cz/item/CS_URS_2024_01/311235161" TargetMode="External"/><Relationship Id="rId36" Type="http://schemas.openxmlformats.org/officeDocument/2006/relationships/hyperlink" Target="https://podminky.urs.cz/item/CS_URS_2024_01/631311124" TargetMode="External"/><Relationship Id="rId57" Type="http://schemas.openxmlformats.org/officeDocument/2006/relationships/hyperlink" Target="https://podminky.urs.cz/item/CS_URS_2024_01/997013509" TargetMode="External"/><Relationship Id="rId106" Type="http://schemas.openxmlformats.org/officeDocument/2006/relationships/hyperlink" Target="https://podminky.urs.cz/item/CS_URS_2024_01/765135013" TargetMode="External"/><Relationship Id="rId127" Type="http://schemas.openxmlformats.org/officeDocument/2006/relationships/hyperlink" Target="https://podminky.urs.cz/item/CS_URS_2024_01/998771203" TargetMode="External"/><Relationship Id="rId10" Type="http://schemas.openxmlformats.org/officeDocument/2006/relationships/hyperlink" Target="https://podminky.urs.cz/item/CS_URS_2024_01/279323112" TargetMode="External"/><Relationship Id="rId31" Type="http://schemas.openxmlformats.org/officeDocument/2006/relationships/hyperlink" Target="https://podminky.urs.cz/item/CS_URS_2024_01/622221041" TargetMode="External"/><Relationship Id="rId52" Type="http://schemas.openxmlformats.org/officeDocument/2006/relationships/hyperlink" Target="https://podminky.urs.cz/item/CS_URS_2024_01/968082021" TargetMode="External"/><Relationship Id="rId73" Type="http://schemas.openxmlformats.org/officeDocument/2006/relationships/hyperlink" Target="https://podminky.urs.cz/item/CS_URS_2024_01/998713103" TargetMode="External"/><Relationship Id="rId78" Type="http://schemas.openxmlformats.org/officeDocument/2006/relationships/hyperlink" Target="https://podminky.urs.cz/item/CS_URS_2024_01/762332134" TargetMode="External"/><Relationship Id="rId94" Type="http://schemas.openxmlformats.org/officeDocument/2006/relationships/hyperlink" Target="https://podminky.urs.cz/item/CS_URS_2024_01/764002851" TargetMode="External"/><Relationship Id="rId99" Type="http://schemas.openxmlformats.org/officeDocument/2006/relationships/hyperlink" Target="https://podminky.urs.cz/item/CS_URS_2024_01/764215411" TargetMode="External"/><Relationship Id="rId101" Type="http://schemas.openxmlformats.org/officeDocument/2006/relationships/hyperlink" Target="https://podminky.urs.cz/item/CS_URS_2024_01/764216605" TargetMode="External"/><Relationship Id="rId122" Type="http://schemas.openxmlformats.org/officeDocument/2006/relationships/hyperlink" Target="https://podminky.urs.cz/item/CS_URS_2024_01/767851104" TargetMode="External"/><Relationship Id="rId143" Type="http://schemas.openxmlformats.org/officeDocument/2006/relationships/hyperlink" Target="https://podminky.urs.cz/item/CS_URS_2024_01/764511603" TargetMode="External"/><Relationship Id="rId4" Type="http://schemas.openxmlformats.org/officeDocument/2006/relationships/hyperlink" Target="https://podminky.urs.cz/item/CS_URS_2024_01/174151101" TargetMode="External"/><Relationship Id="rId9" Type="http://schemas.openxmlformats.org/officeDocument/2006/relationships/hyperlink" Target="https://podminky.urs.cz/item/CS_URS_2024_01/275313611" TargetMode="External"/><Relationship Id="rId26" Type="http://schemas.openxmlformats.org/officeDocument/2006/relationships/hyperlink" Target="https://podminky.urs.cz/item/CS_URS_2024_01/62122111R" TargetMode="External"/><Relationship Id="rId47" Type="http://schemas.openxmlformats.org/officeDocument/2006/relationships/hyperlink" Target="https://podminky.urs.cz/item/CS_URS_2024_01/968072354" TargetMode="External"/><Relationship Id="rId68" Type="http://schemas.openxmlformats.org/officeDocument/2006/relationships/hyperlink" Target="https://podminky.urs.cz/item/CS_URS_2024_01/713111136" TargetMode="External"/><Relationship Id="rId89" Type="http://schemas.openxmlformats.org/officeDocument/2006/relationships/hyperlink" Target="https://podminky.urs.cz/item/CS_URS_2024_01/763331113" TargetMode="External"/><Relationship Id="rId112" Type="http://schemas.openxmlformats.org/officeDocument/2006/relationships/hyperlink" Target="https://podminky.urs.cz/item/CS_URS_2024_01/766660021" TargetMode="External"/><Relationship Id="rId133" Type="http://schemas.openxmlformats.org/officeDocument/2006/relationships/hyperlink" Target="https://podminky.urs.cz/item/CS_URS_2024_01/784121001" TargetMode="External"/><Relationship Id="rId16" Type="http://schemas.openxmlformats.org/officeDocument/2006/relationships/hyperlink" Target="https://podminky.urs.cz/item/CS_URS_2024_01/389381001" TargetMode="External"/><Relationship Id="rId37" Type="http://schemas.openxmlformats.org/officeDocument/2006/relationships/hyperlink" Target="https://podminky.urs.cz/item/CS_URS_2024_01/632451456" TargetMode="External"/><Relationship Id="rId58" Type="http://schemas.openxmlformats.org/officeDocument/2006/relationships/hyperlink" Target="https://podminky.urs.cz/item/CS_URS_2024_01/997013511" TargetMode="External"/><Relationship Id="rId79" Type="http://schemas.openxmlformats.org/officeDocument/2006/relationships/hyperlink" Target="https://podminky.urs.cz/item/CS_URS_2024_01/762341047" TargetMode="External"/><Relationship Id="rId102" Type="http://schemas.openxmlformats.org/officeDocument/2006/relationships/hyperlink" Target="https://podminky.urs.cz/item/CS_URS_2024_01/764216606" TargetMode="External"/><Relationship Id="rId123" Type="http://schemas.openxmlformats.org/officeDocument/2006/relationships/hyperlink" Target="https://podminky.urs.cz/item/CS_URS_2024_01/767A2102" TargetMode="External"/><Relationship Id="rId144" Type="http://schemas.openxmlformats.org/officeDocument/2006/relationships/hyperlink" Target="https://podminky.urs.cz/item/CS_URS_2024_01/76451862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16131212" TargetMode="External"/><Relationship Id="rId3" Type="http://schemas.openxmlformats.org/officeDocument/2006/relationships/hyperlink" Target="https://podminky.urs.cz/item/CS_URS_2024_01/914511111" TargetMode="External"/><Relationship Id="rId7" Type="http://schemas.openxmlformats.org/officeDocument/2006/relationships/hyperlink" Target="https://podminky.urs.cz/item/CS_URS_2024_01/915621111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914111111" TargetMode="External"/><Relationship Id="rId1" Type="http://schemas.openxmlformats.org/officeDocument/2006/relationships/hyperlink" Target="https://podminky.urs.cz/item/CS_URS_2024_01/596212222" TargetMode="External"/><Relationship Id="rId6" Type="http://schemas.openxmlformats.org/officeDocument/2006/relationships/hyperlink" Target="https://podminky.urs.cz/item/CS_URS_2024_01/915611111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podminky.urs.cz/item/CS_URS_2024_01/915131111" TargetMode="External"/><Relationship Id="rId10" Type="http://schemas.openxmlformats.org/officeDocument/2006/relationships/hyperlink" Target="https://podminky.urs.cz/item/CS_URS_2024_01/998223011" TargetMode="External"/><Relationship Id="rId4" Type="http://schemas.openxmlformats.org/officeDocument/2006/relationships/hyperlink" Target="https://podminky.urs.cz/item/CS_URS_2024_01/915111111" TargetMode="External"/><Relationship Id="rId9" Type="http://schemas.openxmlformats.org/officeDocument/2006/relationships/hyperlink" Target="https://podminky.urs.cz/item/CS_URS_2024_01/93511311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opLeftCell="A45" workbookViewId="0">
      <selection activeCell="AG56" sqref="AG56:AM56"/>
    </sheetView>
  </sheetViews>
  <sheetFormatPr defaultColWidth="9.33203125"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0" t="s">
        <v>0</v>
      </c>
      <c r="AZ1" s="150" t="s">
        <v>1</v>
      </c>
      <c r="BA1" s="150" t="s">
        <v>2</v>
      </c>
      <c r="BB1" s="150" t="s">
        <v>3</v>
      </c>
      <c r="BT1" s="150" t="s">
        <v>4</v>
      </c>
      <c r="BU1" s="150" t="s">
        <v>4</v>
      </c>
      <c r="BV1" s="150" t="s">
        <v>5</v>
      </c>
    </row>
    <row r="2" spans="1:74" ht="36.950000000000003" customHeight="1" x14ac:dyDescent="0.2">
      <c r="AR2" s="415" t="s">
        <v>6</v>
      </c>
      <c r="AS2" s="416"/>
      <c r="AT2" s="416"/>
      <c r="AU2" s="416"/>
      <c r="AV2" s="416"/>
      <c r="AW2" s="416"/>
      <c r="AX2" s="416"/>
      <c r="AY2" s="416"/>
      <c r="AZ2" s="416"/>
      <c r="BA2" s="416"/>
      <c r="BB2" s="416"/>
      <c r="BC2" s="416"/>
      <c r="BD2" s="416"/>
      <c r="BE2" s="416"/>
      <c r="BS2" s="7" t="s">
        <v>7</v>
      </c>
      <c r="BT2" s="7" t="s">
        <v>8</v>
      </c>
    </row>
    <row r="3" spans="1:74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7</v>
      </c>
      <c r="BT3" s="7" t="s">
        <v>9</v>
      </c>
    </row>
    <row r="4" spans="1:74" ht="24.95" customHeight="1" x14ac:dyDescent="0.2">
      <c r="B4" s="10"/>
      <c r="D4" s="11" t="s">
        <v>10</v>
      </c>
      <c r="AR4" s="10"/>
      <c r="AS4" s="151" t="s">
        <v>11</v>
      </c>
      <c r="BS4" s="7" t="s">
        <v>12</v>
      </c>
    </row>
    <row r="5" spans="1:74" ht="12" customHeight="1" x14ac:dyDescent="0.2">
      <c r="B5" s="10"/>
      <c r="D5" s="18" t="s">
        <v>13</v>
      </c>
      <c r="K5" s="428" t="s">
        <v>14</v>
      </c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6"/>
      <c r="X5" s="416"/>
      <c r="Y5" s="416"/>
      <c r="Z5" s="416"/>
      <c r="AA5" s="416"/>
      <c r="AB5" s="416"/>
      <c r="AC5" s="416"/>
      <c r="AD5" s="416"/>
      <c r="AE5" s="416"/>
      <c r="AF5" s="416"/>
      <c r="AG5" s="416"/>
      <c r="AH5" s="416"/>
      <c r="AI5" s="416"/>
      <c r="AJ5" s="416"/>
      <c r="AK5" s="416"/>
      <c r="AL5" s="416"/>
      <c r="AM5" s="416"/>
      <c r="AN5" s="416"/>
      <c r="AO5" s="416"/>
      <c r="AR5" s="10"/>
      <c r="BS5" s="7" t="s">
        <v>7</v>
      </c>
    </row>
    <row r="6" spans="1:74" ht="36.950000000000003" customHeight="1" x14ac:dyDescent="0.2">
      <c r="B6" s="10"/>
      <c r="D6" s="152" t="s">
        <v>15</v>
      </c>
      <c r="K6" s="429" t="s">
        <v>16</v>
      </c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  <c r="AD6" s="416"/>
      <c r="AE6" s="416"/>
      <c r="AF6" s="416"/>
      <c r="AG6" s="416"/>
      <c r="AH6" s="416"/>
      <c r="AI6" s="416"/>
      <c r="AJ6" s="416"/>
      <c r="AK6" s="416"/>
      <c r="AL6" s="416"/>
      <c r="AM6" s="416"/>
      <c r="AN6" s="416"/>
      <c r="AO6" s="416"/>
      <c r="AR6" s="10"/>
      <c r="BS6" s="7" t="s">
        <v>7</v>
      </c>
    </row>
    <row r="7" spans="1:74" ht="12" customHeight="1" x14ac:dyDescent="0.2">
      <c r="B7" s="10"/>
      <c r="D7" s="13" t="s">
        <v>17</v>
      </c>
      <c r="K7" s="16" t="s">
        <v>18</v>
      </c>
      <c r="AK7" s="13" t="s">
        <v>19</v>
      </c>
      <c r="AN7" s="16" t="s">
        <v>3</v>
      </c>
      <c r="AR7" s="10"/>
      <c r="BS7" s="7" t="s">
        <v>7</v>
      </c>
    </row>
    <row r="8" spans="1:74" ht="12" customHeight="1" x14ac:dyDescent="0.2">
      <c r="B8" s="10"/>
      <c r="D8" s="13" t="s">
        <v>20</v>
      </c>
      <c r="K8" s="16" t="s">
        <v>21</v>
      </c>
      <c r="AK8" s="13" t="s">
        <v>22</v>
      </c>
      <c r="AN8" s="153">
        <v>45755</v>
      </c>
      <c r="AR8" s="10"/>
      <c r="BS8" s="7" t="s">
        <v>7</v>
      </c>
    </row>
    <row r="9" spans="1:74" ht="29.25" customHeight="1" x14ac:dyDescent="0.2">
      <c r="B9" s="10"/>
      <c r="D9" s="18" t="s">
        <v>23</v>
      </c>
      <c r="K9" s="19" t="s">
        <v>24</v>
      </c>
      <c r="AR9" s="10"/>
      <c r="BS9" s="7" t="s">
        <v>7</v>
      </c>
    </row>
    <row r="10" spans="1:74" ht="12" customHeight="1" x14ac:dyDescent="0.2">
      <c r="B10" s="10"/>
      <c r="D10" s="13" t="s">
        <v>25</v>
      </c>
      <c r="AK10" s="13" t="s">
        <v>26</v>
      </c>
      <c r="AN10" s="16" t="s">
        <v>3</v>
      </c>
      <c r="AR10" s="10"/>
      <c r="BS10" s="7" t="s">
        <v>7</v>
      </c>
    </row>
    <row r="11" spans="1:74" ht="18.399999999999999" customHeight="1" x14ac:dyDescent="0.2">
      <c r="B11" s="10"/>
      <c r="E11" s="16" t="s">
        <v>27</v>
      </c>
      <c r="AK11" s="13" t="s">
        <v>28</v>
      </c>
      <c r="AN11" s="16" t="s">
        <v>3</v>
      </c>
      <c r="AR11" s="10"/>
      <c r="BS11" s="7" t="s">
        <v>7</v>
      </c>
    </row>
    <row r="12" spans="1:74" ht="6.95" customHeight="1" x14ac:dyDescent="0.2">
      <c r="B12" s="10"/>
      <c r="AR12" s="10"/>
      <c r="BS12" s="7" t="s">
        <v>7</v>
      </c>
    </row>
    <row r="13" spans="1:74" ht="12" customHeight="1" x14ac:dyDescent="0.2">
      <c r="B13" s="10"/>
      <c r="D13" s="13" t="s">
        <v>29</v>
      </c>
      <c r="AK13" s="13" t="s">
        <v>26</v>
      </c>
      <c r="AN13" s="16" t="s">
        <v>3</v>
      </c>
      <c r="AR13" s="10"/>
      <c r="BS13" s="7" t="s">
        <v>7</v>
      </c>
    </row>
    <row r="14" spans="1:74" ht="12.75" x14ac:dyDescent="0.2">
      <c r="B14" s="10"/>
      <c r="E14" s="16" t="s">
        <v>30</v>
      </c>
      <c r="AK14" s="13" t="s">
        <v>28</v>
      </c>
      <c r="AN14" s="16" t="s">
        <v>3</v>
      </c>
      <c r="AR14" s="10"/>
      <c r="BS14" s="7" t="s">
        <v>7</v>
      </c>
    </row>
    <row r="15" spans="1:74" ht="6.95" customHeight="1" x14ac:dyDescent="0.2">
      <c r="B15" s="10"/>
      <c r="AR15" s="10"/>
      <c r="BS15" s="7" t="s">
        <v>4</v>
      </c>
    </row>
    <row r="16" spans="1:74" ht="12" customHeight="1" x14ac:dyDescent="0.2">
      <c r="B16" s="10"/>
      <c r="D16" s="13" t="s">
        <v>31</v>
      </c>
      <c r="AK16" s="13" t="s">
        <v>26</v>
      </c>
      <c r="AN16" s="16" t="s">
        <v>3</v>
      </c>
      <c r="AR16" s="10"/>
      <c r="BS16" s="7" t="s">
        <v>4</v>
      </c>
    </row>
    <row r="17" spans="2:71" ht="18.399999999999999" customHeight="1" x14ac:dyDescent="0.2">
      <c r="B17" s="10"/>
      <c r="E17" s="16" t="s">
        <v>32</v>
      </c>
      <c r="AK17" s="13" t="s">
        <v>28</v>
      </c>
      <c r="AN17" s="16" t="s">
        <v>3</v>
      </c>
      <c r="AR17" s="10"/>
      <c r="BS17" s="7" t="s">
        <v>33</v>
      </c>
    </row>
    <row r="18" spans="2:71" ht="6.95" customHeight="1" x14ac:dyDescent="0.2">
      <c r="B18" s="10"/>
      <c r="AR18" s="10"/>
      <c r="BS18" s="7" t="s">
        <v>7</v>
      </c>
    </row>
    <row r="19" spans="2:71" ht="12" customHeight="1" x14ac:dyDescent="0.2">
      <c r="B19" s="10"/>
      <c r="D19" s="13" t="s">
        <v>34</v>
      </c>
      <c r="AK19" s="13" t="s">
        <v>26</v>
      </c>
      <c r="AN19" s="16" t="s">
        <v>3</v>
      </c>
      <c r="AR19" s="10"/>
      <c r="BS19" s="7" t="s">
        <v>7</v>
      </c>
    </row>
    <row r="20" spans="2:71" ht="18.399999999999999" customHeight="1" x14ac:dyDescent="0.2">
      <c r="B20" s="10"/>
      <c r="E20" s="16" t="s">
        <v>35</v>
      </c>
      <c r="AK20" s="13" t="s">
        <v>28</v>
      </c>
      <c r="AN20" s="16" t="s">
        <v>3</v>
      </c>
      <c r="AR20" s="10"/>
      <c r="BS20" s="7" t="s">
        <v>4</v>
      </c>
    </row>
    <row r="21" spans="2:71" ht="6.95" customHeight="1" x14ac:dyDescent="0.2">
      <c r="B21" s="10"/>
      <c r="AR21" s="10"/>
    </row>
    <row r="22" spans="2:71" ht="12" customHeight="1" x14ac:dyDescent="0.2">
      <c r="B22" s="10"/>
      <c r="D22" s="13" t="s">
        <v>36</v>
      </c>
      <c r="AR22" s="10"/>
    </row>
    <row r="23" spans="2:71" ht="60" customHeight="1" x14ac:dyDescent="0.2">
      <c r="B23" s="10"/>
      <c r="E23" s="405" t="s">
        <v>37</v>
      </c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405"/>
      <c r="AC23" s="405"/>
      <c r="AD23" s="405"/>
      <c r="AE23" s="405"/>
      <c r="AF23" s="405"/>
      <c r="AG23" s="405"/>
      <c r="AH23" s="405"/>
      <c r="AI23" s="405"/>
      <c r="AJ23" s="405"/>
      <c r="AK23" s="405"/>
      <c r="AL23" s="405"/>
      <c r="AM23" s="405"/>
      <c r="AN23" s="405"/>
      <c r="AR23" s="10"/>
    </row>
    <row r="24" spans="2:71" ht="6.95" customHeight="1" x14ac:dyDescent="0.2">
      <c r="B24" s="10"/>
      <c r="AR24" s="10"/>
    </row>
    <row r="25" spans="2:71" ht="6.95" customHeight="1" x14ac:dyDescent="0.2">
      <c r="B25" s="10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R25" s="10"/>
    </row>
    <row r="26" spans="2:71" s="14" customFormat="1" ht="25.9" customHeight="1" x14ac:dyDescent="0.2">
      <c r="B26" s="15"/>
      <c r="D26" s="155" t="s">
        <v>38</v>
      </c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406">
        <f>ROUND(AG54,2)</f>
        <v>0</v>
      </c>
      <c r="AL26" s="407"/>
      <c r="AM26" s="407"/>
      <c r="AN26" s="407"/>
      <c r="AO26" s="407"/>
      <c r="AR26" s="15"/>
    </row>
    <row r="27" spans="2:71" s="14" customFormat="1" ht="6.95" customHeight="1" x14ac:dyDescent="0.2">
      <c r="B27" s="15"/>
      <c r="AR27" s="15"/>
    </row>
    <row r="28" spans="2:71" s="14" customFormat="1" ht="12.75" x14ac:dyDescent="0.2">
      <c r="B28" s="15"/>
      <c r="L28" s="408" t="s">
        <v>39</v>
      </c>
      <c r="M28" s="408"/>
      <c r="N28" s="408"/>
      <c r="O28" s="408"/>
      <c r="P28" s="408"/>
      <c r="W28" s="408" t="s">
        <v>40</v>
      </c>
      <c r="X28" s="408"/>
      <c r="Y28" s="408"/>
      <c r="Z28" s="408"/>
      <c r="AA28" s="408"/>
      <c r="AB28" s="408"/>
      <c r="AC28" s="408"/>
      <c r="AD28" s="408"/>
      <c r="AE28" s="408"/>
      <c r="AK28" s="408" t="s">
        <v>41</v>
      </c>
      <c r="AL28" s="408"/>
      <c r="AM28" s="408"/>
      <c r="AN28" s="408"/>
      <c r="AO28" s="408"/>
      <c r="AR28" s="15"/>
    </row>
    <row r="29" spans="2:71" s="157" customFormat="1" ht="14.45" customHeight="1" x14ac:dyDescent="0.2">
      <c r="B29" s="158"/>
      <c r="D29" s="13" t="s">
        <v>42</v>
      </c>
      <c r="F29" s="13" t="s">
        <v>43</v>
      </c>
      <c r="L29" s="402">
        <v>0.21</v>
      </c>
      <c r="M29" s="403"/>
      <c r="N29" s="403"/>
      <c r="O29" s="403"/>
      <c r="P29" s="403"/>
      <c r="W29" s="404">
        <f>ROUND(AZ54, 2)</f>
        <v>0</v>
      </c>
      <c r="X29" s="403"/>
      <c r="Y29" s="403"/>
      <c r="Z29" s="403"/>
      <c r="AA29" s="403"/>
      <c r="AB29" s="403"/>
      <c r="AC29" s="403"/>
      <c r="AD29" s="403"/>
      <c r="AE29" s="403"/>
      <c r="AK29" s="404">
        <f>ROUND(AV54, 2)</f>
        <v>0</v>
      </c>
      <c r="AL29" s="403"/>
      <c r="AM29" s="403"/>
      <c r="AN29" s="403"/>
      <c r="AO29" s="403"/>
      <c r="AR29" s="158"/>
    </row>
    <row r="30" spans="2:71" s="157" customFormat="1" ht="14.45" customHeight="1" x14ac:dyDescent="0.2">
      <c r="B30" s="158"/>
      <c r="F30" s="13" t="s">
        <v>44</v>
      </c>
      <c r="L30" s="402">
        <v>0.12</v>
      </c>
      <c r="M30" s="403"/>
      <c r="N30" s="403"/>
      <c r="O30" s="403"/>
      <c r="P30" s="403"/>
      <c r="W30" s="404">
        <f>ROUND(BA54, 2)</f>
        <v>0</v>
      </c>
      <c r="X30" s="403"/>
      <c r="Y30" s="403"/>
      <c r="Z30" s="403"/>
      <c r="AA30" s="403"/>
      <c r="AB30" s="403"/>
      <c r="AC30" s="403"/>
      <c r="AD30" s="403"/>
      <c r="AE30" s="403"/>
      <c r="AK30" s="404">
        <f>ROUND(AW54, 2)</f>
        <v>0</v>
      </c>
      <c r="AL30" s="403"/>
      <c r="AM30" s="403"/>
      <c r="AN30" s="403"/>
      <c r="AO30" s="403"/>
      <c r="AR30" s="158"/>
    </row>
    <row r="31" spans="2:71" s="157" customFormat="1" ht="14.45" customHeight="1" x14ac:dyDescent="0.2">
      <c r="B31" s="158"/>
      <c r="F31" s="13" t="s">
        <v>45</v>
      </c>
      <c r="L31" s="402">
        <v>0.21</v>
      </c>
      <c r="M31" s="403"/>
      <c r="N31" s="403"/>
      <c r="O31" s="403"/>
      <c r="P31" s="403"/>
      <c r="W31" s="404"/>
      <c r="X31" s="403"/>
      <c r="Y31" s="403"/>
      <c r="Z31" s="403"/>
      <c r="AA31" s="403"/>
      <c r="AB31" s="403"/>
      <c r="AC31" s="403"/>
      <c r="AD31" s="403"/>
      <c r="AE31" s="403"/>
      <c r="AK31" s="404">
        <v>0</v>
      </c>
      <c r="AL31" s="403"/>
      <c r="AM31" s="403"/>
      <c r="AN31" s="403"/>
      <c r="AO31" s="403"/>
      <c r="AR31" s="158"/>
    </row>
    <row r="32" spans="2:71" s="157" customFormat="1" ht="14.45" customHeight="1" x14ac:dyDescent="0.2">
      <c r="B32" s="158"/>
      <c r="F32" s="13" t="s">
        <v>46</v>
      </c>
      <c r="L32" s="402">
        <v>0.12</v>
      </c>
      <c r="M32" s="403"/>
      <c r="N32" s="403"/>
      <c r="O32" s="403"/>
      <c r="P32" s="403"/>
      <c r="W32" s="404">
        <f>ROUND(BC54, 2)</f>
        <v>0</v>
      </c>
      <c r="X32" s="403"/>
      <c r="Y32" s="403"/>
      <c r="Z32" s="403"/>
      <c r="AA32" s="403"/>
      <c r="AB32" s="403"/>
      <c r="AC32" s="403"/>
      <c r="AD32" s="403"/>
      <c r="AE32" s="403"/>
      <c r="AK32" s="404">
        <v>0</v>
      </c>
      <c r="AL32" s="403"/>
      <c r="AM32" s="403"/>
      <c r="AN32" s="403"/>
      <c r="AO32" s="403"/>
      <c r="AR32" s="158"/>
    </row>
    <row r="33" spans="2:44" s="157" customFormat="1" ht="14.45" hidden="1" customHeight="1" x14ac:dyDescent="0.2">
      <c r="B33" s="158"/>
      <c r="F33" s="13" t="s">
        <v>47</v>
      </c>
      <c r="L33" s="402">
        <v>0</v>
      </c>
      <c r="M33" s="403"/>
      <c r="N33" s="403"/>
      <c r="O33" s="403"/>
      <c r="P33" s="403"/>
      <c r="W33" s="404">
        <f>ROUND(BD54, 2)</f>
        <v>0</v>
      </c>
      <c r="X33" s="403"/>
      <c r="Y33" s="403"/>
      <c r="Z33" s="403"/>
      <c r="AA33" s="403"/>
      <c r="AB33" s="403"/>
      <c r="AC33" s="403"/>
      <c r="AD33" s="403"/>
      <c r="AE33" s="403"/>
      <c r="AK33" s="404">
        <v>0</v>
      </c>
      <c r="AL33" s="403"/>
      <c r="AM33" s="403"/>
      <c r="AN33" s="403"/>
      <c r="AO33" s="403"/>
      <c r="AR33" s="158"/>
    </row>
    <row r="34" spans="2:44" s="14" customFormat="1" ht="6.95" customHeight="1" x14ac:dyDescent="0.2">
      <c r="B34" s="15"/>
      <c r="AR34" s="15"/>
    </row>
    <row r="35" spans="2:44" s="14" customFormat="1" ht="25.9" customHeight="1" x14ac:dyDescent="0.2">
      <c r="B35" s="15"/>
      <c r="C35" s="159"/>
      <c r="D35" s="160" t="s">
        <v>48</v>
      </c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2" t="s">
        <v>49</v>
      </c>
      <c r="U35" s="161"/>
      <c r="V35" s="161"/>
      <c r="W35" s="161"/>
      <c r="X35" s="414" t="s">
        <v>50</v>
      </c>
      <c r="Y35" s="412"/>
      <c r="Z35" s="412"/>
      <c r="AA35" s="412"/>
      <c r="AB35" s="412"/>
      <c r="AC35" s="161"/>
      <c r="AD35" s="161"/>
      <c r="AE35" s="161"/>
      <c r="AF35" s="161"/>
      <c r="AG35" s="161"/>
      <c r="AH35" s="161"/>
      <c r="AI35" s="161"/>
      <c r="AJ35" s="161"/>
      <c r="AK35" s="411">
        <f>SUM(AK26:AK33)</f>
        <v>0</v>
      </c>
      <c r="AL35" s="412"/>
      <c r="AM35" s="412"/>
      <c r="AN35" s="412"/>
      <c r="AO35" s="413"/>
      <c r="AP35" s="159"/>
      <c r="AQ35" s="159"/>
      <c r="AR35" s="15"/>
    </row>
    <row r="36" spans="2:44" s="14" customFormat="1" ht="6.95" customHeight="1" x14ac:dyDescent="0.2">
      <c r="B36" s="15"/>
      <c r="AR36" s="15"/>
    </row>
    <row r="37" spans="2:44" s="14" customFormat="1" ht="6.95" customHeight="1" x14ac:dyDescent="0.2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15"/>
    </row>
    <row r="41" spans="2:44" s="14" customFormat="1" ht="6.95" customHeight="1" x14ac:dyDescent="0.2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15"/>
    </row>
    <row r="42" spans="2:44" s="14" customFormat="1" ht="24.95" customHeight="1" x14ac:dyDescent="0.2">
      <c r="B42" s="15"/>
      <c r="C42" s="11" t="s">
        <v>51</v>
      </c>
      <c r="AR42" s="15"/>
    </row>
    <row r="43" spans="2:44" s="14" customFormat="1" ht="6.95" customHeight="1" x14ac:dyDescent="0.2">
      <c r="B43" s="15"/>
      <c r="AR43" s="15"/>
    </row>
    <row r="44" spans="2:44" s="163" customFormat="1" ht="12" customHeight="1" x14ac:dyDescent="0.2">
      <c r="B44" s="164"/>
      <c r="C44" s="13" t="s">
        <v>13</v>
      </c>
      <c r="L44" s="163" t="str">
        <f>K5</f>
        <v>240092</v>
      </c>
      <c r="AR44" s="164"/>
    </row>
    <row r="45" spans="2:44" s="165" customFormat="1" ht="36.950000000000003" customHeight="1" x14ac:dyDescent="0.2">
      <c r="B45" s="166"/>
      <c r="C45" s="167" t="s">
        <v>15</v>
      </c>
      <c r="L45" s="409" t="str">
        <f>K6</f>
        <v>Revitalizace bytového domu Pod lesem v Odrách-neuznatelné náklady</v>
      </c>
      <c r="M45" s="410"/>
      <c r="N45" s="410"/>
      <c r="O45" s="410"/>
      <c r="P45" s="410"/>
      <c r="Q45" s="410"/>
      <c r="R45" s="410"/>
      <c r="S45" s="410"/>
      <c r="T45" s="410"/>
      <c r="U45" s="410"/>
      <c r="V45" s="410"/>
      <c r="W45" s="410"/>
      <c r="X45" s="410"/>
      <c r="Y45" s="410"/>
      <c r="Z45" s="410"/>
      <c r="AA45" s="410"/>
      <c r="AB45" s="410"/>
      <c r="AC45" s="410"/>
      <c r="AD45" s="410"/>
      <c r="AE45" s="410"/>
      <c r="AF45" s="410"/>
      <c r="AG45" s="410"/>
      <c r="AH45" s="410"/>
      <c r="AI45" s="410"/>
      <c r="AJ45" s="410"/>
      <c r="AK45" s="410"/>
      <c r="AL45" s="410"/>
      <c r="AM45" s="410"/>
      <c r="AN45" s="410"/>
      <c r="AO45" s="410"/>
      <c r="AR45" s="166"/>
    </row>
    <row r="46" spans="2:44" s="14" customFormat="1" ht="6.95" customHeight="1" x14ac:dyDescent="0.2">
      <c r="B46" s="15"/>
      <c r="AR46" s="15"/>
    </row>
    <row r="47" spans="2:44" s="14" customFormat="1" ht="12" customHeight="1" x14ac:dyDescent="0.2">
      <c r="B47" s="15"/>
      <c r="C47" s="13" t="s">
        <v>20</v>
      </c>
      <c r="L47" s="168" t="str">
        <f>IF(K8="","",K8)</f>
        <v>Odry parc.č.1083, k.ú.Odry</v>
      </c>
      <c r="AI47" s="13" t="s">
        <v>22</v>
      </c>
      <c r="AM47" s="430">
        <f>IF(AN8= "","",AN8)</f>
        <v>45755</v>
      </c>
      <c r="AN47" s="430"/>
      <c r="AR47" s="15"/>
    </row>
    <row r="48" spans="2:44" s="14" customFormat="1" ht="6.95" customHeight="1" x14ac:dyDescent="0.2">
      <c r="B48" s="15"/>
      <c r="AR48" s="15"/>
    </row>
    <row r="49" spans="1:91" s="14" customFormat="1" ht="15.2" customHeight="1" x14ac:dyDescent="0.2">
      <c r="B49" s="15"/>
      <c r="C49" s="13" t="s">
        <v>25</v>
      </c>
      <c r="L49" s="163" t="str">
        <f>IF(E11= "","",E11)</f>
        <v>Město Odry</v>
      </c>
      <c r="AI49" s="13" t="s">
        <v>31</v>
      </c>
      <c r="AM49" s="431" t="str">
        <f>IF(E17="","",E17)</f>
        <v>Projekce Guňka s.r.o.</v>
      </c>
      <c r="AN49" s="432"/>
      <c r="AO49" s="432"/>
      <c r="AP49" s="432"/>
      <c r="AR49" s="15"/>
      <c r="AS49" s="422" t="s">
        <v>52</v>
      </c>
      <c r="AT49" s="423"/>
      <c r="AU49" s="23"/>
      <c r="AV49" s="23"/>
      <c r="AW49" s="23"/>
      <c r="AX49" s="23"/>
      <c r="AY49" s="23"/>
      <c r="AZ49" s="23"/>
      <c r="BA49" s="23"/>
      <c r="BB49" s="23"/>
      <c r="BC49" s="23"/>
      <c r="BD49" s="169"/>
    </row>
    <row r="50" spans="1:91" s="14" customFormat="1" ht="15.2" customHeight="1" x14ac:dyDescent="0.2">
      <c r="B50" s="15"/>
      <c r="C50" s="13" t="s">
        <v>29</v>
      </c>
      <c r="L50" s="163" t="str">
        <f>IF(E14="","",E14)</f>
        <v xml:space="preserve"> </v>
      </c>
      <c r="AI50" s="13" t="s">
        <v>34</v>
      </c>
      <c r="AM50" s="431" t="str">
        <f>IF(E20="","",E20)</f>
        <v>Anna Mužná</v>
      </c>
      <c r="AN50" s="432"/>
      <c r="AO50" s="432"/>
      <c r="AP50" s="432"/>
      <c r="AR50" s="15"/>
      <c r="AS50" s="424"/>
      <c r="AT50" s="425"/>
      <c r="BD50" s="95"/>
    </row>
    <row r="51" spans="1:91" s="14" customFormat="1" ht="10.9" customHeight="1" x14ac:dyDescent="0.2">
      <c r="B51" s="15"/>
      <c r="AR51" s="15"/>
      <c r="AS51" s="424"/>
      <c r="AT51" s="425"/>
      <c r="BD51" s="95"/>
    </row>
    <row r="52" spans="1:91" s="14" customFormat="1" ht="29.25" customHeight="1" x14ac:dyDescent="0.2">
      <c r="B52" s="15"/>
      <c r="C52" s="401" t="s">
        <v>53</v>
      </c>
      <c r="D52" s="400"/>
      <c r="E52" s="400"/>
      <c r="F52" s="400"/>
      <c r="G52" s="400"/>
      <c r="H52" s="32"/>
      <c r="I52" s="399" t="s">
        <v>54</v>
      </c>
      <c r="J52" s="400"/>
      <c r="K52" s="400"/>
      <c r="L52" s="400"/>
      <c r="M52" s="400"/>
      <c r="N52" s="400"/>
      <c r="O52" s="400"/>
      <c r="P52" s="400"/>
      <c r="Q52" s="400"/>
      <c r="R52" s="400"/>
      <c r="S52" s="400"/>
      <c r="T52" s="400"/>
      <c r="U52" s="400"/>
      <c r="V52" s="400"/>
      <c r="W52" s="400"/>
      <c r="X52" s="400"/>
      <c r="Y52" s="400"/>
      <c r="Z52" s="400"/>
      <c r="AA52" s="400"/>
      <c r="AB52" s="400"/>
      <c r="AC52" s="400"/>
      <c r="AD52" s="400"/>
      <c r="AE52" s="400"/>
      <c r="AF52" s="400"/>
      <c r="AG52" s="419" t="s">
        <v>55</v>
      </c>
      <c r="AH52" s="400"/>
      <c r="AI52" s="400"/>
      <c r="AJ52" s="400"/>
      <c r="AK52" s="400"/>
      <c r="AL52" s="400"/>
      <c r="AM52" s="400"/>
      <c r="AN52" s="399" t="s">
        <v>56</v>
      </c>
      <c r="AO52" s="400"/>
      <c r="AP52" s="400"/>
      <c r="AQ52" s="170" t="s">
        <v>57</v>
      </c>
      <c r="AR52" s="15"/>
      <c r="AS52" s="59" t="s">
        <v>58</v>
      </c>
      <c r="AT52" s="60" t="s">
        <v>59</v>
      </c>
      <c r="AU52" s="60" t="s">
        <v>60</v>
      </c>
      <c r="AV52" s="60" t="s">
        <v>61</v>
      </c>
      <c r="AW52" s="60" t="s">
        <v>62</v>
      </c>
      <c r="AX52" s="60" t="s">
        <v>63</v>
      </c>
      <c r="AY52" s="60" t="s">
        <v>64</v>
      </c>
      <c r="AZ52" s="60" t="s">
        <v>65</v>
      </c>
      <c r="BA52" s="60" t="s">
        <v>66</v>
      </c>
      <c r="BB52" s="60" t="s">
        <v>67</v>
      </c>
      <c r="BC52" s="60" t="s">
        <v>68</v>
      </c>
      <c r="BD52" s="61" t="s">
        <v>69</v>
      </c>
    </row>
    <row r="53" spans="1:91" s="14" customFormat="1" ht="10.9" customHeight="1" x14ac:dyDescent="0.2">
      <c r="B53" s="15"/>
      <c r="AR53" s="15"/>
      <c r="AS53" s="64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169"/>
    </row>
    <row r="54" spans="1:91" s="171" customFormat="1" ht="32.450000000000003" customHeight="1" x14ac:dyDescent="0.2">
      <c r="B54" s="172"/>
      <c r="C54" s="62" t="s">
        <v>70</v>
      </c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427">
        <f>ROUND(SUM(AG55:AG64),2)</f>
        <v>0</v>
      </c>
      <c r="AH54" s="427"/>
      <c r="AI54" s="427"/>
      <c r="AJ54" s="427"/>
      <c r="AK54" s="427"/>
      <c r="AL54" s="427"/>
      <c r="AM54" s="427"/>
      <c r="AN54" s="426">
        <f>SUM(AG54,AT54)</f>
        <v>0</v>
      </c>
      <c r="AO54" s="426"/>
      <c r="AP54" s="426"/>
      <c r="AQ54" s="174" t="s">
        <v>3</v>
      </c>
      <c r="AR54" s="172"/>
      <c r="AS54" s="175">
        <f>ROUND(SUM(AS55:AS64),2)</f>
        <v>0</v>
      </c>
      <c r="AT54" s="176">
        <f t="shared" ref="AT54:AT64" si="0">ROUND(SUM(AV54:AW54),2)</f>
        <v>0</v>
      </c>
      <c r="AU54" s="177">
        <f>ROUND(SUM(AU55:AU64),5)</f>
        <v>105984.34175000001</v>
      </c>
      <c r="AV54" s="176">
        <f>ROUND(AZ54*L29,2)</f>
        <v>0</v>
      </c>
      <c r="AW54" s="176">
        <f>ROUND(BA54*L30,2)</f>
        <v>0</v>
      </c>
      <c r="AX54" s="176">
        <f>ROUND(BB54*L29,2)</f>
        <v>0</v>
      </c>
      <c r="AY54" s="176">
        <f>ROUND(BC54*L30,2)</f>
        <v>0</v>
      </c>
      <c r="AZ54" s="176">
        <f>ROUND(SUM(AZ55:AZ64),2)</f>
        <v>0</v>
      </c>
      <c r="BA54" s="176">
        <f>ROUND(SUM(BA55:BA64),2)</f>
        <v>0</v>
      </c>
      <c r="BB54" s="176">
        <f>ROUND(SUM(BB55:BB64),2)</f>
        <v>0</v>
      </c>
      <c r="BC54" s="176">
        <f>ROUND(SUM(BC55:BC64),2)</f>
        <v>0</v>
      </c>
      <c r="BD54" s="178">
        <f>ROUND(SUM(BD55:BD64),2)</f>
        <v>0</v>
      </c>
      <c r="BS54" s="179" t="s">
        <v>71</v>
      </c>
      <c r="BT54" s="179" t="s">
        <v>72</v>
      </c>
      <c r="BU54" s="180" t="s">
        <v>73</v>
      </c>
      <c r="BV54" s="179" t="s">
        <v>74</v>
      </c>
      <c r="BW54" s="179" t="s">
        <v>5</v>
      </c>
      <c r="BX54" s="179" t="s">
        <v>75</v>
      </c>
      <c r="CL54" s="179" t="s">
        <v>18</v>
      </c>
    </row>
    <row r="55" spans="1:91" s="190" customFormat="1" ht="24.75" customHeight="1" x14ac:dyDescent="0.2">
      <c r="A55" s="181" t="s">
        <v>76</v>
      </c>
      <c r="B55" s="182"/>
      <c r="C55" s="183"/>
      <c r="D55" s="398" t="s">
        <v>77</v>
      </c>
      <c r="E55" s="398"/>
      <c r="F55" s="398"/>
      <c r="G55" s="398"/>
      <c r="H55" s="398"/>
      <c r="I55" s="184"/>
      <c r="J55" s="398" t="s">
        <v>78</v>
      </c>
      <c r="K55" s="398"/>
      <c r="L55" s="398"/>
      <c r="M55" s="398"/>
      <c r="N55" s="398"/>
      <c r="O55" s="398"/>
      <c r="P55" s="398"/>
      <c r="Q55" s="398"/>
      <c r="R55" s="398"/>
      <c r="S55" s="398"/>
      <c r="T55" s="398"/>
      <c r="U55" s="398"/>
      <c r="V55" s="398"/>
      <c r="W55" s="398"/>
      <c r="X55" s="398"/>
      <c r="Y55" s="398"/>
      <c r="Z55" s="398"/>
      <c r="AA55" s="398"/>
      <c r="AB55" s="398"/>
      <c r="AC55" s="398"/>
      <c r="AD55" s="398"/>
      <c r="AE55" s="398"/>
      <c r="AF55" s="398"/>
      <c r="AG55" s="417">
        <f>'2400921 - SO 01 Revitaliz...'!J30</f>
        <v>0</v>
      </c>
      <c r="AH55" s="418"/>
      <c r="AI55" s="418"/>
      <c r="AJ55" s="418"/>
      <c r="AK55" s="418"/>
      <c r="AL55" s="418"/>
      <c r="AM55" s="418"/>
      <c r="AN55" s="417">
        <f>SUM(AG55,AT55)</f>
        <v>0</v>
      </c>
      <c r="AO55" s="418"/>
      <c r="AP55" s="418"/>
      <c r="AQ55" s="185" t="s">
        <v>79</v>
      </c>
      <c r="AR55" s="182"/>
      <c r="AS55" s="186">
        <v>0</v>
      </c>
      <c r="AT55" s="187">
        <f t="shared" si="0"/>
        <v>0</v>
      </c>
      <c r="AU55" s="188">
        <f>'2400921 - SO 01 Revitaliz...'!P109</f>
        <v>105360.737613</v>
      </c>
      <c r="AV55" s="187">
        <f>'2400921 - SO 01 Revitaliz...'!J33</f>
        <v>0</v>
      </c>
      <c r="AW55" s="187">
        <f>'2400921 - SO 01 Revitaliz...'!J34</f>
        <v>0</v>
      </c>
      <c r="AX55" s="187">
        <f>'2400921 - SO 01 Revitaliz...'!J35</f>
        <v>0</v>
      </c>
      <c r="AY55" s="187">
        <f>'2400921 - SO 01 Revitaliz...'!J36</f>
        <v>0</v>
      </c>
      <c r="AZ55" s="187">
        <f>'2400921 - SO 01 Revitaliz...'!F33</f>
        <v>0</v>
      </c>
      <c r="BA55" s="187">
        <f>'2400921 - SO 01 Revitaliz...'!F34</f>
        <v>0</v>
      </c>
      <c r="BB55" s="187">
        <f>'2400921 - SO 01 Revitaliz...'!F35</f>
        <v>0</v>
      </c>
      <c r="BC55" s="187">
        <f>'2400921 - SO 01 Revitaliz...'!F36</f>
        <v>0</v>
      </c>
      <c r="BD55" s="189">
        <f>'2400921 - SO 01 Revitaliz...'!F37</f>
        <v>0</v>
      </c>
      <c r="BT55" s="191" t="s">
        <v>80</v>
      </c>
      <c r="BV55" s="191" t="s">
        <v>74</v>
      </c>
      <c r="BW55" s="191" t="s">
        <v>81</v>
      </c>
      <c r="BX55" s="191" t="s">
        <v>5</v>
      </c>
      <c r="CL55" s="191" t="s">
        <v>18</v>
      </c>
      <c r="CM55" s="191" t="s">
        <v>80</v>
      </c>
    </row>
    <row r="56" spans="1:91" s="190" customFormat="1" ht="24.75" customHeight="1" x14ac:dyDescent="0.2">
      <c r="A56" s="181" t="s">
        <v>76</v>
      </c>
      <c r="B56" s="182"/>
      <c r="C56" s="183"/>
      <c r="D56" s="398" t="s">
        <v>82</v>
      </c>
      <c r="E56" s="398"/>
      <c r="F56" s="398"/>
      <c r="G56" s="398"/>
      <c r="H56" s="398"/>
      <c r="I56" s="184"/>
      <c r="J56" s="398" t="s">
        <v>83</v>
      </c>
      <c r="K56" s="398"/>
      <c r="L56" s="398"/>
      <c r="M56" s="398"/>
      <c r="N56" s="398"/>
      <c r="O56" s="398"/>
      <c r="P56" s="398"/>
      <c r="Q56" s="398"/>
      <c r="R56" s="398"/>
      <c r="S56" s="398"/>
      <c r="T56" s="398"/>
      <c r="U56" s="398"/>
      <c r="V56" s="398"/>
      <c r="W56" s="398"/>
      <c r="X56" s="398"/>
      <c r="Y56" s="398"/>
      <c r="Z56" s="398"/>
      <c r="AA56" s="398"/>
      <c r="AB56" s="398"/>
      <c r="AC56" s="398"/>
      <c r="AD56" s="398"/>
      <c r="AE56" s="398"/>
      <c r="AF56" s="398"/>
      <c r="AG56" s="417">
        <f>'2400922 - SO 02 Zpevněné ...'!J30</f>
        <v>0</v>
      </c>
      <c r="AH56" s="418"/>
      <c r="AI56" s="418"/>
      <c r="AJ56" s="418"/>
      <c r="AK56" s="418"/>
      <c r="AL56" s="418"/>
      <c r="AM56" s="418"/>
      <c r="AN56" s="417">
        <f t="shared" ref="AN56:AN64" si="1">SUM(AG56,AT56)</f>
        <v>0</v>
      </c>
      <c r="AO56" s="418"/>
      <c r="AP56" s="418"/>
      <c r="AQ56" s="185" t="s">
        <v>79</v>
      </c>
      <c r="AR56" s="182"/>
      <c r="AS56" s="186">
        <v>0</v>
      </c>
      <c r="AT56" s="187">
        <f t="shared" si="0"/>
        <v>0</v>
      </c>
      <c r="AU56" s="188">
        <f>'2400922 - SO 02 Zpevněné ...'!P83</f>
        <v>179.67679899999999</v>
      </c>
      <c r="AV56" s="187">
        <f>'2400922 - SO 02 Zpevněné ...'!J33</f>
        <v>0</v>
      </c>
      <c r="AW56" s="187">
        <f>'2400922 - SO 02 Zpevněné ...'!J34</f>
        <v>0</v>
      </c>
      <c r="AX56" s="187">
        <f>'2400922 - SO 02 Zpevněné ...'!J35</f>
        <v>0</v>
      </c>
      <c r="AY56" s="187">
        <f>'2400922 - SO 02 Zpevněné ...'!J36</f>
        <v>0</v>
      </c>
      <c r="AZ56" s="187">
        <f>'2400922 - SO 02 Zpevněné ...'!F33</f>
        <v>0</v>
      </c>
      <c r="BA56" s="187">
        <f>'2400922 - SO 02 Zpevněné ...'!F34</f>
        <v>0</v>
      </c>
      <c r="BB56" s="187">
        <f>'2400922 - SO 02 Zpevněné ...'!F35</f>
        <v>0</v>
      </c>
      <c r="BC56" s="187">
        <f>'2400922 - SO 02 Zpevněné ...'!F36</f>
        <v>0</v>
      </c>
      <c r="BD56" s="189">
        <f>'2400922 - SO 02 Zpevněné ...'!F37</f>
        <v>0</v>
      </c>
      <c r="BT56" s="191" t="s">
        <v>80</v>
      </c>
      <c r="BV56" s="191" t="s">
        <v>74</v>
      </c>
      <c r="BW56" s="191" t="s">
        <v>84</v>
      </c>
      <c r="BX56" s="191" t="s">
        <v>5</v>
      </c>
      <c r="CL56" s="191" t="s">
        <v>18</v>
      </c>
      <c r="CM56" s="191" t="s">
        <v>85</v>
      </c>
    </row>
    <row r="57" spans="1:91" s="190" customFormat="1" ht="32.25" customHeight="1" x14ac:dyDescent="0.2">
      <c r="A57" s="181" t="s">
        <v>76</v>
      </c>
      <c r="B57" s="182"/>
      <c r="C57" s="183"/>
      <c r="D57" s="397" t="s">
        <v>86</v>
      </c>
      <c r="E57" s="397"/>
      <c r="F57" s="397"/>
      <c r="G57" s="397"/>
      <c r="H57" s="397"/>
      <c r="I57" s="192"/>
      <c r="J57" s="397" t="s">
        <v>1875</v>
      </c>
      <c r="K57" s="397"/>
      <c r="L57" s="397"/>
      <c r="M57" s="397"/>
      <c r="N57" s="397"/>
      <c r="O57" s="397"/>
      <c r="P57" s="397"/>
      <c r="Q57" s="397"/>
      <c r="R57" s="397"/>
      <c r="S57" s="397"/>
      <c r="T57" s="397"/>
      <c r="U57" s="397"/>
      <c r="V57" s="397"/>
      <c r="W57" s="397"/>
      <c r="X57" s="397"/>
      <c r="Y57" s="397"/>
      <c r="Z57" s="397"/>
      <c r="AA57" s="397"/>
      <c r="AB57" s="397"/>
      <c r="AC57" s="397"/>
      <c r="AD57" s="397"/>
      <c r="AE57" s="397"/>
      <c r="AF57" s="397"/>
      <c r="AG57" s="420">
        <f>'2400923 - SO 03 Přeložka ...'!J30</f>
        <v>0</v>
      </c>
      <c r="AH57" s="421"/>
      <c r="AI57" s="421"/>
      <c r="AJ57" s="421"/>
      <c r="AK57" s="421"/>
      <c r="AL57" s="421"/>
      <c r="AM57" s="421"/>
      <c r="AN57" s="420">
        <f t="shared" si="1"/>
        <v>0</v>
      </c>
      <c r="AO57" s="421"/>
      <c r="AP57" s="421"/>
      <c r="AQ57" s="185" t="s">
        <v>79</v>
      </c>
      <c r="AR57" s="182"/>
      <c r="AS57" s="186">
        <v>0</v>
      </c>
      <c r="AT57" s="187">
        <f t="shared" si="0"/>
        <v>0</v>
      </c>
      <c r="AU57" s="188">
        <f>'2400923 - SO 03 Přeložka ...'!P81</f>
        <v>0</v>
      </c>
      <c r="AV57" s="187">
        <f>'2400923 - SO 03 Přeložka ...'!J33</f>
        <v>0</v>
      </c>
      <c r="AW57" s="187">
        <f>'2400923 - SO 03 Přeložka ...'!J34</f>
        <v>0</v>
      </c>
      <c r="AX57" s="187">
        <f>'2400923 - SO 03 Přeložka ...'!J35</f>
        <v>0</v>
      </c>
      <c r="AY57" s="187">
        <f>'2400923 - SO 03 Přeložka ...'!J36</f>
        <v>0</v>
      </c>
      <c r="AZ57" s="187">
        <f>'2400923 - SO 03 Přeložka ...'!F33</f>
        <v>0</v>
      </c>
      <c r="BA57" s="187">
        <f>'2400923 - SO 03 Přeložka ...'!F34</f>
        <v>0</v>
      </c>
      <c r="BB57" s="187">
        <f>'2400923 - SO 03 Přeložka ...'!F35</f>
        <v>0</v>
      </c>
      <c r="BC57" s="187">
        <f>'2400923 - SO 03 Přeložka ...'!F36</f>
        <v>0</v>
      </c>
      <c r="BD57" s="189">
        <f>'2400923 - SO 03 Přeložka ...'!F37</f>
        <v>0</v>
      </c>
      <c r="BT57" s="191" t="s">
        <v>80</v>
      </c>
      <c r="BV57" s="191" t="s">
        <v>74</v>
      </c>
      <c r="BW57" s="191" t="s">
        <v>87</v>
      </c>
      <c r="BX57" s="191" t="s">
        <v>5</v>
      </c>
      <c r="CL57" s="191" t="s">
        <v>18</v>
      </c>
      <c r="CM57" s="191" t="s">
        <v>85</v>
      </c>
    </row>
    <row r="58" spans="1:91" s="190" customFormat="1" ht="16.5" customHeight="1" x14ac:dyDescent="0.2">
      <c r="A58" s="181" t="s">
        <v>76</v>
      </c>
      <c r="B58" s="182"/>
      <c r="C58" s="183"/>
      <c r="D58" s="397" t="s">
        <v>88</v>
      </c>
      <c r="E58" s="397"/>
      <c r="F58" s="397"/>
      <c r="G58" s="397"/>
      <c r="H58" s="397"/>
      <c r="I58" s="192"/>
      <c r="J58" s="397" t="s">
        <v>2175</v>
      </c>
      <c r="K58" s="397"/>
      <c r="L58" s="397"/>
      <c r="M58" s="397"/>
      <c r="N58" s="397"/>
      <c r="O58" s="397"/>
      <c r="P58" s="397"/>
      <c r="Q58" s="397"/>
      <c r="R58" s="397"/>
      <c r="S58" s="397"/>
      <c r="T58" s="397"/>
      <c r="U58" s="397"/>
      <c r="V58" s="397"/>
      <c r="W58" s="397"/>
      <c r="X58" s="397"/>
      <c r="Y58" s="397"/>
      <c r="Z58" s="397"/>
      <c r="AA58" s="397"/>
      <c r="AB58" s="397"/>
      <c r="AC58" s="397"/>
      <c r="AD58" s="397"/>
      <c r="AE58" s="397"/>
      <c r="AF58" s="397"/>
      <c r="AG58" s="420">
        <f>'2400924 - SO 04 Přeložka ...'!J30</f>
        <v>0</v>
      </c>
      <c r="AH58" s="421"/>
      <c r="AI58" s="421"/>
      <c r="AJ58" s="421"/>
      <c r="AK58" s="421"/>
      <c r="AL58" s="421"/>
      <c r="AM58" s="421"/>
      <c r="AN58" s="420">
        <f t="shared" si="1"/>
        <v>0</v>
      </c>
      <c r="AO58" s="421"/>
      <c r="AP58" s="421"/>
      <c r="AQ58" s="185" t="s">
        <v>79</v>
      </c>
      <c r="AR58" s="182"/>
      <c r="AS58" s="186">
        <v>0</v>
      </c>
      <c r="AT58" s="187">
        <f t="shared" si="0"/>
        <v>0</v>
      </c>
      <c r="AU58" s="188">
        <f>'2400924 - SO 04 Přeložka ...'!P80</f>
        <v>0</v>
      </c>
      <c r="AV58" s="187">
        <f>'2400924 - SO 04 Přeložka ...'!J33</f>
        <v>0</v>
      </c>
      <c r="AW58" s="187">
        <f>'2400924 - SO 04 Přeložka ...'!J34</f>
        <v>0</v>
      </c>
      <c r="AX58" s="187">
        <f>'2400924 - SO 04 Přeložka ...'!J35</f>
        <v>0</v>
      </c>
      <c r="AY58" s="187">
        <f>'2400924 - SO 04 Přeložka ...'!J36</f>
        <v>0</v>
      </c>
      <c r="AZ58" s="187">
        <f>'2400924 - SO 04 Přeložka ...'!F33</f>
        <v>0</v>
      </c>
      <c r="BA58" s="187">
        <f>'2400924 - SO 04 Přeložka ...'!F34</f>
        <v>0</v>
      </c>
      <c r="BB58" s="187">
        <f>'2400924 - SO 04 Přeložka ...'!F35</f>
        <v>0</v>
      </c>
      <c r="BC58" s="187">
        <f>'2400924 - SO 04 Přeložka ...'!F36</f>
        <v>0</v>
      </c>
      <c r="BD58" s="189">
        <f>'2400924 - SO 04 Přeložka ...'!F37</f>
        <v>0</v>
      </c>
      <c r="BT58" s="191" t="s">
        <v>80</v>
      </c>
      <c r="BV58" s="191" t="s">
        <v>74</v>
      </c>
      <c r="BW58" s="191" t="s">
        <v>89</v>
      </c>
      <c r="BX58" s="191" t="s">
        <v>5</v>
      </c>
      <c r="CL58" s="191" t="s">
        <v>18</v>
      </c>
      <c r="CM58" s="191" t="s">
        <v>85</v>
      </c>
    </row>
    <row r="59" spans="1:91" s="190" customFormat="1" ht="24.75" customHeight="1" x14ac:dyDescent="0.2">
      <c r="A59" s="181" t="s">
        <v>76</v>
      </c>
      <c r="B59" s="182"/>
      <c r="C59" s="183"/>
      <c r="D59" s="398" t="s">
        <v>90</v>
      </c>
      <c r="E59" s="398"/>
      <c r="F59" s="398"/>
      <c r="G59" s="398"/>
      <c r="H59" s="398"/>
      <c r="I59" s="184"/>
      <c r="J59" s="398" t="s">
        <v>91</v>
      </c>
      <c r="K59" s="398"/>
      <c r="L59" s="398"/>
      <c r="M59" s="398"/>
      <c r="N59" s="398"/>
      <c r="O59" s="398"/>
      <c r="P59" s="398"/>
      <c r="Q59" s="398"/>
      <c r="R59" s="398"/>
      <c r="S59" s="398"/>
      <c r="T59" s="398"/>
      <c r="U59" s="398"/>
      <c r="V59" s="398"/>
      <c r="W59" s="398"/>
      <c r="X59" s="398"/>
      <c r="Y59" s="398"/>
      <c r="Z59" s="398"/>
      <c r="AA59" s="398"/>
      <c r="AB59" s="398"/>
      <c r="AC59" s="398"/>
      <c r="AD59" s="398"/>
      <c r="AE59" s="398"/>
      <c r="AF59" s="398"/>
      <c r="AG59" s="417">
        <f>'2400925 - SO 05 Vnější ve...'!J30</f>
        <v>0</v>
      </c>
      <c r="AH59" s="418"/>
      <c r="AI59" s="418"/>
      <c r="AJ59" s="418"/>
      <c r="AK59" s="418"/>
      <c r="AL59" s="418"/>
      <c r="AM59" s="418"/>
      <c r="AN59" s="417">
        <f t="shared" si="1"/>
        <v>0</v>
      </c>
      <c r="AO59" s="418"/>
      <c r="AP59" s="418"/>
      <c r="AQ59" s="185" t="s">
        <v>79</v>
      </c>
      <c r="AR59" s="182"/>
      <c r="AS59" s="186">
        <v>0</v>
      </c>
      <c r="AT59" s="187">
        <f t="shared" si="0"/>
        <v>0</v>
      </c>
      <c r="AU59" s="188">
        <f>'2400925 - SO 05 Vnější ve...'!P81</f>
        <v>0</v>
      </c>
      <c r="AV59" s="187">
        <f>'2400925 - SO 05 Vnější ve...'!J33</f>
        <v>0</v>
      </c>
      <c r="AW59" s="187">
        <f>'2400925 - SO 05 Vnější ve...'!J34</f>
        <v>0</v>
      </c>
      <c r="AX59" s="187">
        <f>'2400925 - SO 05 Vnější ve...'!J35</f>
        <v>0</v>
      </c>
      <c r="AY59" s="187">
        <f>'2400925 - SO 05 Vnější ve...'!J36</f>
        <v>0</v>
      </c>
      <c r="AZ59" s="187">
        <f>'2400925 - SO 05 Vnější ve...'!F33</f>
        <v>0</v>
      </c>
      <c r="BA59" s="187">
        <f>'2400925 - SO 05 Vnější ve...'!F34</f>
        <v>0</v>
      </c>
      <c r="BB59" s="187">
        <f>'2400925 - SO 05 Vnější ve...'!F35</f>
        <v>0</v>
      </c>
      <c r="BC59" s="187">
        <f>'2400925 - SO 05 Vnější ve...'!F36</f>
        <v>0</v>
      </c>
      <c r="BD59" s="189">
        <f>'2400925 - SO 05 Vnější ve...'!F37</f>
        <v>0</v>
      </c>
      <c r="BT59" s="191" t="s">
        <v>80</v>
      </c>
      <c r="BV59" s="191" t="s">
        <v>74</v>
      </c>
      <c r="BW59" s="191" t="s">
        <v>92</v>
      </c>
      <c r="BX59" s="191" t="s">
        <v>5</v>
      </c>
      <c r="CL59" s="191" t="s">
        <v>18</v>
      </c>
      <c r="CM59" s="191" t="s">
        <v>85</v>
      </c>
    </row>
    <row r="60" spans="1:91" s="190" customFormat="1" ht="24.75" customHeight="1" x14ac:dyDescent="0.2">
      <c r="A60" s="181" t="s">
        <v>76</v>
      </c>
      <c r="B60" s="182"/>
      <c r="C60" s="183"/>
      <c r="D60" s="398" t="s">
        <v>93</v>
      </c>
      <c r="E60" s="398"/>
      <c r="F60" s="398"/>
      <c r="G60" s="398"/>
      <c r="H60" s="398"/>
      <c r="I60" s="184"/>
      <c r="J60" s="398" t="s">
        <v>94</v>
      </c>
      <c r="K60" s="398"/>
      <c r="L60" s="398"/>
      <c r="M60" s="398"/>
      <c r="N60" s="398"/>
      <c r="O60" s="398"/>
      <c r="P60" s="398"/>
      <c r="Q60" s="398"/>
      <c r="R60" s="398"/>
      <c r="S60" s="398"/>
      <c r="T60" s="398"/>
      <c r="U60" s="398"/>
      <c r="V60" s="398"/>
      <c r="W60" s="398"/>
      <c r="X60" s="398"/>
      <c r="Y60" s="398"/>
      <c r="Z60" s="398"/>
      <c r="AA60" s="398"/>
      <c r="AB60" s="398"/>
      <c r="AC60" s="398"/>
      <c r="AD60" s="398"/>
      <c r="AE60" s="398"/>
      <c r="AF60" s="398"/>
      <c r="AG60" s="417">
        <f>'2400926 - SO 06 Vnější ve...'!J30</f>
        <v>0</v>
      </c>
      <c r="AH60" s="418"/>
      <c r="AI60" s="418"/>
      <c r="AJ60" s="418"/>
      <c r="AK60" s="418"/>
      <c r="AL60" s="418"/>
      <c r="AM60" s="418"/>
      <c r="AN60" s="417">
        <f t="shared" si="1"/>
        <v>0</v>
      </c>
      <c r="AO60" s="418"/>
      <c r="AP60" s="418"/>
      <c r="AQ60" s="185" t="s">
        <v>79</v>
      </c>
      <c r="AR60" s="182"/>
      <c r="AS60" s="186">
        <v>0</v>
      </c>
      <c r="AT60" s="187">
        <f t="shared" si="0"/>
        <v>0</v>
      </c>
      <c r="AU60" s="188">
        <f>'2400926 - SO 06 Vnější ve...'!P81</f>
        <v>0</v>
      </c>
      <c r="AV60" s="187">
        <f>'2400926 - SO 06 Vnější ve...'!J33</f>
        <v>0</v>
      </c>
      <c r="AW60" s="187">
        <f>'2400926 - SO 06 Vnější ve...'!J34</f>
        <v>0</v>
      </c>
      <c r="AX60" s="187">
        <f>'2400926 - SO 06 Vnější ve...'!J35</f>
        <v>0</v>
      </c>
      <c r="AY60" s="187">
        <f>'2400926 - SO 06 Vnější ve...'!J36</f>
        <v>0</v>
      </c>
      <c r="AZ60" s="187">
        <f>'2400926 - SO 06 Vnější ve...'!F33</f>
        <v>0</v>
      </c>
      <c r="BA60" s="187">
        <f>'2400926 - SO 06 Vnější ve...'!F34</f>
        <v>0</v>
      </c>
      <c r="BB60" s="187">
        <f>'2400926 - SO 06 Vnější ve...'!F35</f>
        <v>0</v>
      </c>
      <c r="BC60" s="187">
        <f>'2400926 - SO 06 Vnější ve...'!F36</f>
        <v>0</v>
      </c>
      <c r="BD60" s="189">
        <f>'2400926 - SO 06 Vnější ve...'!F37</f>
        <v>0</v>
      </c>
      <c r="BT60" s="191" t="s">
        <v>80</v>
      </c>
      <c r="BV60" s="191" t="s">
        <v>74</v>
      </c>
      <c r="BW60" s="191" t="s">
        <v>95</v>
      </c>
      <c r="BX60" s="191" t="s">
        <v>5</v>
      </c>
      <c r="CL60" s="191" t="s">
        <v>18</v>
      </c>
      <c r="CM60" s="191" t="s">
        <v>85</v>
      </c>
    </row>
    <row r="61" spans="1:91" s="190" customFormat="1" ht="16.5" customHeight="1" x14ac:dyDescent="0.2">
      <c r="A61" s="181" t="s">
        <v>76</v>
      </c>
      <c r="B61" s="182"/>
      <c r="C61" s="183"/>
      <c r="D61" s="398" t="s">
        <v>96</v>
      </c>
      <c r="E61" s="398"/>
      <c r="F61" s="398"/>
      <c r="G61" s="398"/>
      <c r="H61" s="398"/>
      <c r="I61" s="184"/>
      <c r="J61" s="398" t="s">
        <v>97</v>
      </c>
      <c r="K61" s="398"/>
      <c r="L61" s="398"/>
      <c r="M61" s="398"/>
      <c r="N61" s="398"/>
      <c r="O61" s="398"/>
      <c r="P61" s="398"/>
      <c r="Q61" s="398"/>
      <c r="R61" s="398"/>
      <c r="S61" s="398"/>
      <c r="T61" s="398"/>
      <c r="U61" s="398"/>
      <c r="V61" s="398"/>
      <c r="W61" s="398"/>
      <c r="X61" s="398"/>
      <c r="Y61" s="398"/>
      <c r="Z61" s="398"/>
      <c r="AA61" s="398"/>
      <c r="AB61" s="398"/>
      <c r="AC61" s="398"/>
      <c r="AD61" s="398"/>
      <c r="AE61" s="398"/>
      <c r="AF61" s="398"/>
      <c r="AG61" s="417">
        <f>'2400927 - SO 07 Jednotná ...'!J30</f>
        <v>0</v>
      </c>
      <c r="AH61" s="418"/>
      <c r="AI61" s="418"/>
      <c r="AJ61" s="418"/>
      <c r="AK61" s="418"/>
      <c r="AL61" s="418"/>
      <c r="AM61" s="418"/>
      <c r="AN61" s="417">
        <f t="shared" si="1"/>
        <v>0</v>
      </c>
      <c r="AO61" s="418"/>
      <c r="AP61" s="418"/>
      <c r="AQ61" s="185" t="s">
        <v>79</v>
      </c>
      <c r="AR61" s="182"/>
      <c r="AS61" s="186">
        <v>0</v>
      </c>
      <c r="AT61" s="187">
        <f t="shared" si="0"/>
        <v>0</v>
      </c>
      <c r="AU61" s="188">
        <f>'2400927 - SO 07 Jednotná ...'!P81</f>
        <v>0</v>
      </c>
      <c r="AV61" s="187">
        <f>'2400927 - SO 07 Jednotná ...'!J33</f>
        <v>0</v>
      </c>
      <c r="AW61" s="187">
        <f>'2400927 - SO 07 Jednotná ...'!J34</f>
        <v>0</v>
      </c>
      <c r="AX61" s="187">
        <f>'2400927 - SO 07 Jednotná ...'!J35</f>
        <v>0</v>
      </c>
      <c r="AY61" s="187">
        <f>'2400927 - SO 07 Jednotná ...'!J36</f>
        <v>0</v>
      </c>
      <c r="AZ61" s="187">
        <f>'2400927 - SO 07 Jednotná ...'!F33</f>
        <v>0</v>
      </c>
      <c r="BA61" s="187">
        <f>'2400927 - SO 07 Jednotná ...'!F34</f>
        <v>0</v>
      </c>
      <c r="BB61" s="187">
        <f>'2400927 - SO 07 Jednotná ...'!F35</f>
        <v>0</v>
      </c>
      <c r="BC61" s="187">
        <f>'2400927 - SO 07 Jednotná ...'!F36</f>
        <v>0</v>
      </c>
      <c r="BD61" s="189">
        <f>'2400927 - SO 07 Jednotná ...'!F37</f>
        <v>0</v>
      </c>
      <c r="BT61" s="191" t="s">
        <v>80</v>
      </c>
      <c r="BV61" s="191" t="s">
        <v>74</v>
      </c>
      <c r="BW61" s="191" t="s">
        <v>98</v>
      </c>
      <c r="BX61" s="191" t="s">
        <v>5</v>
      </c>
      <c r="CL61" s="191" t="s">
        <v>18</v>
      </c>
      <c r="CM61" s="191" t="s">
        <v>80</v>
      </c>
    </row>
    <row r="62" spans="1:91" s="190" customFormat="1" ht="16.5" customHeight="1" x14ac:dyDescent="0.2">
      <c r="A62" s="181" t="s">
        <v>76</v>
      </c>
      <c r="B62" s="182"/>
      <c r="C62" s="183"/>
      <c r="D62" s="398" t="s">
        <v>99</v>
      </c>
      <c r="E62" s="398"/>
      <c r="F62" s="398"/>
      <c r="G62" s="398"/>
      <c r="H62" s="398"/>
      <c r="I62" s="184"/>
      <c r="J62" s="398" t="s">
        <v>100</v>
      </c>
      <c r="K62" s="398"/>
      <c r="L62" s="398"/>
      <c r="M62" s="398"/>
      <c r="N62" s="398"/>
      <c r="O62" s="398"/>
      <c r="P62" s="398"/>
      <c r="Q62" s="398"/>
      <c r="R62" s="398"/>
      <c r="S62" s="398"/>
      <c r="T62" s="398"/>
      <c r="U62" s="398"/>
      <c r="V62" s="398"/>
      <c r="W62" s="398"/>
      <c r="X62" s="398"/>
      <c r="Y62" s="398"/>
      <c r="Z62" s="398"/>
      <c r="AA62" s="398"/>
      <c r="AB62" s="398"/>
      <c r="AC62" s="398"/>
      <c r="AD62" s="398"/>
      <c r="AE62" s="398"/>
      <c r="AF62" s="398"/>
      <c r="AG62" s="417">
        <f>'2400928 - SO 08 Vnější vo...'!J30</f>
        <v>0</v>
      </c>
      <c r="AH62" s="418"/>
      <c r="AI62" s="418"/>
      <c r="AJ62" s="418"/>
      <c r="AK62" s="418"/>
      <c r="AL62" s="418"/>
      <c r="AM62" s="418"/>
      <c r="AN62" s="417">
        <f t="shared" si="1"/>
        <v>0</v>
      </c>
      <c r="AO62" s="418"/>
      <c r="AP62" s="418"/>
      <c r="AQ62" s="185" t="s">
        <v>79</v>
      </c>
      <c r="AR62" s="182"/>
      <c r="AS62" s="186">
        <v>0</v>
      </c>
      <c r="AT62" s="187">
        <f t="shared" si="0"/>
        <v>0</v>
      </c>
      <c r="AU62" s="188">
        <f>'2400928 - SO 08 Vnější vo...'!P81</f>
        <v>0</v>
      </c>
      <c r="AV62" s="187">
        <f>'2400928 - SO 08 Vnější vo...'!J33</f>
        <v>0</v>
      </c>
      <c r="AW62" s="187">
        <f>'2400928 - SO 08 Vnější vo...'!J34</f>
        <v>0</v>
      </c>
      <c r="AX62" s="187">
        <f>'2400928 - SO 08 Vnější vo...'!J35</f>
        <v>0</v>
      </c>
      <c r="AY62" s="187">
        <f>'2400928 - SO 08 Vnější vo...'!J36</f>
        <v>0</v>
      </c>
      <c r="AZ62" s="187">
        <f>'2400928 - SO 08 Vnější vo...'!F33</f>
        <v>0</v>
      </c>
      <c r="BA62" s="187">
        <f>'2400928 - SO 08 Vnější vo...'!F34</f>
        <v>0</v>
      </c>
      <c r="BB62" s="187">
        <f>'2400928 - SO 08 Vnější vo...'!F35</f>
        <v>0</v>
      </c>
      <c r="BC62" s="187">
        <f>'2400928 - SO 08 Vnější vo...'!F36</f>
        <v>0</v>
      </c>
      <c r="BD62" s="189">
        <f>'2400928 - SO 08 Vnější vo...'!F37</f>
        <v>0</v>
      </c>
      <c r="BT62" s="191" t="s">
        <v>80</v>
      </c>
      <c r="BV62" s="191" t="s">
        <v>74</v>
      </c>
      <c r="BW62" s="191" t="s">
        <v>101</v>
      </c>
      <c r="BX62" s="191" t="s">
        <v>5</v>
      </c>
      <c r="CL62" s="191" t="s">
        <v>18</v>
      </c>
      <c r="CM62" s="191" t="s">
        <v>80</v>
      </c>
    </row>
    <row r="63" spans="1:91" s="190" customFormat="1" ht="37.5" customHeight="1" x14ac:dyDescent="0.2">
      <c r="A63" s="181" t="s">
        <v>76</v>
      </c>
      <c r="B63" s="182"/>
      <c r="C63" s="183"/>
      <c r="D63" s="398" t="s">
        <v>102</v>
      </c>
      <c r="E63" s="398"/>
      <c r="F63" s="398"/>
      <c r="G63" s="398"/>
      <c r="H63" s="398"/>
      <c r="I63" s="184"/>
      <c r="J63" s="398" t="s">
        <v>103</v>
      </c>
      <c r="K63" s="398"/>
      <c r="L63" s="398"/>
      <c r="M63" s="398"/>
      <c r="N63" s="398"/>
      <c r="O63" s="398"/>
      <c r="P63" s="398"/>
      <c r="Q63" s="398"/>
      <c r="R63" s="398"/>
      <c r="S63" s="398"/>
      <c r="T63" s="398"/>
      <c r="U63" s="398"/>
      <c r="V63" s="398"/>
      <c r="W63" s="398"/>
      <c r="X63" s="398"/>
      <c r="Y63" s="398"/>
      <c r="Z63" s="398"/>
      <c r="AA63" s="398"/>
      <c r="AB63" s="398"/>
      <c r="AC63" s="398"/>
      <c r="AD63" s="398"/>
      <c r="AE63" s="398"/>
      <c r="AF63" s="398"/>
      <c r="AG63" s="417">
        <f>'2400929 - SO 09 Odstraněn...'!J30</f>
        <v>0</v>
      </c>
      <c r="AH63" s="418"/>
      <c r="AI63" s="418"/>
      <c r="AJ63" s="418"/>
      <c r="AK63" s="418"/>
      <c r="AL63" s="418"/>
      <c r="AM63" s="418"/>
      <c r="AN63" s="417">
        <f t="shared" si="1"/>
        <v>0</v>
      </c>
      <c r="AO63" s="418"/>
      <c r="AP63" s="418"/>
      <c r="AQ63" s="185" t="s">
        <v>79</v>
      </c>
      <c r="AR63" s="182"/>
      <c r="AS63" s="186">
        <v>0</v>
      </c>
      <c r="AT63" s="187">
        <f t="shared" si="0"/>
        <v>0</v>
      </c>
      <c r="AU63" s="188">
        <f>'2400929 - SO 09 Odstraněn...'!P83</f>
        <v>443.92733999999996</v>
      </c>
      <c r="AV63" s="187">
        <f>'2400929 - SO 09 Odstraněn...'!J33</f>
        <v>0</v>
      </c>
      <c r="AW63" s="187">
        <f>'2400929 - SO 09 Odstraněn...'!J34</f>
        <v>0</v>
      </c>
      <c r="AX63" s="187">
        <f>'2400929 - SO 09 Odstraněn...'!J35</f>
        <v>0</v>
      </c>
      <c r="AY63" s="187">
        <f>'2400929 - SO 09 Odstraněn...'!J36</f>
        <v>0</v>
      </c>
      <c r="AZ63" s="187">
        <f>'2400929 - SO 09 Odstraněn...'!F33</f>
        <v>0</v>
      </c>
      <c r="BA63" s="187">
        <f>'2400929 - SO 09 Odstraněn...'!F34</f>
        <v>0</v>
      </c>
      <c r="BB63" s="187">
        <f>'2400929 - SO 09 Odstraněn...'!F35</f>
        <v>0</v>
      </c>
      <c r="BC63" s="187">
        <f>'2400929 - SO 09 Odstraněn...'!F36</f>
        <v>0</v>
      </c>
      <c r="BD63" s="189">
        <f>'2400929 - SO 09 Odstraněn...'!F37</f>
        <v>0</v>
      </c>
      <c r="BT63" s="191" t="s">
        <v>80</v>
      </c>
      <c r="BV63" s="191" t="s">
        <v>74</v>
      </c>
      <c r="BW63" s="191" t="s">
        <v>104</v>
      </c>
      <c r="BX63" s="191" t="s">
        <v>5</v>
      </c>
      <c r="CL63" s="191" t="s">
        <v>18</v>
      </c>
      <c r="CM63" s="191" t="s">
        <v>85</v>
      </c>
    </row>
    <row r="64" spans="1:91" s="190" customFormat="1" ht="24.75" customHeight="1" x14ac:dyDescent="0.2">
      <c r="A64" s="181" t="s">
        <v>76</v>
      </c>
      <c r="B64" s="182"/>
      <c r="C64" s="183"/>
      <c r="D64" s="398" t="s">
        <v>105</v>
      </c>
      <c r="E64" s="398"/>
      <c r="F64" s="398"/>
      <c r="G64" s="398"/>
      <c r="H64" s="398"/>
      <c r="I64" s="184"/>
      <c r="J64" s="398" t="s">
        <v>106</v>
      </c>
      <c r="K64" s="398"/>
      <c r="L64" s="398"/>
      <c r="M64" s="398"/>
      <c r="N64" s="398"/>
      <c r="O64" s="398"/>
      <c r="P64" s="398"/>
      <c r="Q64" s="398"/>
      <c r="R64" s="398"/>
      <c r="S64" s="398"/>
      <c r="T64" s="398"/>
      <c r="U64" s="398"/>
      <c r="V64" s="398"/>
      <c r="W64" s="398"/>
      <c r="X64" s="398"/>
      <c r="Y64" s="398"/>
      <c r="Z64" s="398"/>
      <c r="AA64" s="398"/>
      <c r="AB64" s="398"/>
      <c r="AC64" s="398"/>
      <c r="AD64" s="398"/>
      <c r="AE64" s="398"/>
      <c r="AF64" s="398"/>
      <c r="AG64" s="417">
        <f>'24009210 - Vedlejší a ost...'!J30</f>
        <v>0</v>
      </c>
      <c r="AH64" s="418"/>
      <c r="AI64" s="418"/>
      <c r="AJ64" s="418"/>
      <c r="AK64" s="418"/>
      <c r="AL64" s="418"/>
      <c r="AM64" s="418"/>
      <c r="AN64" s="417">
        <f t="shared" si="1"/>
        <v>0</v>
      </c>
      <c r="AO64" s="418"/>
      <c r="AP64" s="418"/>
      <c r="AQ64" s="185" t="s">
        <v>79</v>
      </c>
      <c r="AR64" s="182"/>
      <c r="AS64" s="193">
        <v>0</v>
      </c>
      <c r="AT64" s="194">
        <f t="shared" si="0"/>
        <v>0</v>
      </c>
      <c r="AU64" s="195">
        <f>'24009210 - Vedlejší a ost...'!P84</f>
        <v>0</v>
      </c>
      <c r="AV64" s="194">
        <f>'24009210 - Vedlejší a ost...'!J33</f>
        <v>0</v>
      </c>
      <c r="AW64" s="194">
        <f>'24009210 - Vedlejší a ost...'!J34</f>
        <v>0</v>
      </c>
      <c r="AX64" s="194">
        <f>'24009210 - Vedlejší a ost...'!J35</f>
        <v>0</v>
      </c>
      <c r="AY64" s="194">
        <f>'24009210 - Vedlejší a ost...'!J36</f>
        <v>0</v>
      </c>
      <c r="AZ64" s="194">
        <f>'24009210 - Vedlejší a ost...'!F33</f>
        <v>0</v>
      </c>
      <c r="BA64" s="194">
        <f>'24009210 - Vedlejší a ost...'!F34</f>
        <v>0</v>
      </c>
      <c r="BB64" s="194">
        <f>'24009210 - Vedlejší a ost...'!F35</f>
        <v>0</v>
      </c>
      <c r="BC64" s="194">
        <f>'24009210 - Vedlejší a ost...'!F36</f>
        <v>0</v>
      </c>
      <c r="BD64" s="196">
        <f>'24009210 - Vedlejší a ost...'!F37</f>
        <v>0</v>
      </c>
      <c r="BT64" s="191" t="s">
        <v>80</v>
      </c>
      <c r="BV64" s="191" t="s">
        <v>74</v>
      </c>
      <c r="BW64" s="191" t="s">
        <v>107</v>
      </c>
      <c r="BX64" s="191" t="s">
        <v>5</v>
      </c>
      <c r="CL64" s="191" t="s">
        <v>18</v>
      </c>
      <c r="CM64" s="191" t="s">
        <v>80</v>
      </c>
    </row>
    <row r="65" spans="2:44" s="14" customFormat="1" ht="30" customHeight="1" x14ac:dyDescent="0.2">
      <c r="B65" s="15"/>
      <c r="AR65" s="15"/>
    </row>
    <row r="66" spans="2:44" s="14" customFormat="1" ht="6.95" customHeight="1" x14ac:dyDescent="0.2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15"/>
    </row>
  </sheetData>
  <sheetProtection password="EF63" sheet="1" objects="1" scenarios="1"/>
  <mergeCells count="76">
    <mergeCell ref="AG64:AM64"/>
    <mergeCell ref="AG58:AM58"/>
    <mergeCell ref="AM47:AN47"/>
    <mergeCell ref="AM49:AP49"/>
    <mergeCell ref="AM50:AP50"/>
    <mergeCell ref="AN64:AP64"/>
    <mergeCell ref="AN63:AP63"/>
    <mergeCell ref="AN56:AP56"/>
    <mergeCell ref="AN62:AP62"/>
    <mergeCell ref="AN52:AP52"/>
    <mergeCell ref="AN61:AP61"/>
    <mergeCell ref="AN58:AP58"/>
    <mergeCell ref="AN60:AP60"/>
    <mergeCell ref="AN59:AP59"/>
    <mergeCell ref="AN55:AP55"/>
    <mergeCell ref="AN57:AP57"/>
    <mergeCell ref="AR2:BE2"/>
    <mergeCell ref="AG63:AM63"/>
    <mergeCell ref="AG62:AM62"/>
    <mergeCell ref="AG52:AM52"/>
    <mergeCell ref="AG57:AM57"/>
    <mergeCell ref="AG55:AM55"/>
    <mergeCell ref="AG60:AM60"/>
    <mergeCell ref="AG61:AM61"/>
    <mergeCell ref="AG59:AM59"/>
    <mergeCell ref="AG56:AM56"/>
    <mergeCell ref="AS49:AT51"/>
    <mergeCell ref="AN54:AP54"/>
    <mergeCell ref="AK31:AO31"/>
    <mergeCell ref="AG54:AM54"/>
    <mergeCell ref="K5:AO5"/>
    <mergeCell ref="K6:AO6"/>
    <mergeCell ref="L31:P31"/>
    <mergeCell ref="L32:P32"/>
    <mergeCell ref="W32:AE32"/>
    <mergeCell ref="AK32:AO32"/>
    <mergeCell ref="L45:AO45"/>
    <mergeCell ref="W31:AE31"/>
    <mergeCell ref="L33:P33"/>
    <mergeCell ref="W33:AE33"/>
    <mergeCell ref="AK33:AO33"/>
    <mergeCell ref="AK35:AO35"/>
    <mergeCell ref="X35:AB35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D62:H62"/>
    <mergeCell ref="D63:H63"/>
    <mergeCell ref="D64:H64"/>
    <mergeCell ref="D61:H61"/>
    <mergeCell ref="I52:AF52"/>
    <mergeCell ref="J62:AF62"/>
    <mergeCell ref="J63:AF63"/>
    <mergeCell ref="J60:AF60"/>
    <mergeCell ref="J59:AF59"/>
    <mergeCell ref="J58:AF58"/>
    <mergeCell ref="J57:AF57"/>
    <mergeCell ref="J61:AF61"/>
    <mergeCell ref="J64:AF64"/>
    <mergeCell ref="J56:AF56"/>
    <mergeCell ref="J55:AF55"/>
    <mergeCell ref="C52:G52"/>
    <mergeCell ref="D58:H58"/>
    <mergeCell ref="D59:H59"/>
    <mergeCell ref="D55:H55"/>
    <mergeCell ref="D60:H60"/>
    <mergeCell ref="D57:H57"/>
    <mergeCell ref="D56:H56"/>
  </mergeCells>
  <hyperlinks>
    <hyperlink ref="A55" location="'2400921 - SO 01 Revitaliz...'!C2" display="/"/>
    <hyperlink ref="A56" location="'2400922 - SO 02 Zpevněné ...'!C2" display="/"/>
    <hyperlink ref="A57" location="'2400923 - SO 03 Přeložka ...'!C2" display="/"/>
    <hyperlink ref="A58" location="'2400924 - SO 04 Přeložka ...'!C2" display="/"/>
    <hyperlink ref="A59" location="'2400925 - SO 05 Vnější ve...'!C2" display="/"/>
    <hyperlink ref="A60" location="'2400926 - SO 06 Vnější ve...'!C2" display="/"/>
    <hyperlink ref="A61" location="'2400927 - SO 07 Jednotná ...'!C2" display="/"/>
    <hyperlink ref="A62" location="'2400928 - SO 08 Vnější vo...'!C2" display="/"/>
    <hyperlink ref="A63" location="'2400929 - SO 09 Odstraněn...'!C2" display="/"/>
    <hyperlink ref="A64" location="'24009210 - Vedlejší a ost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7"/>
  <sheetViews>
    <sheetView showGridLines="0" topLeftCell="A93" workbookViewId="0">
      <selection activeCell="K91" sqref="K91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104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85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30" customHeight="1" x14ac:dyDescent="0.2">
      <c r="B9" s="15"/>
      <c r="E9" s="409" t="s">
        <v>1400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1378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ROUND(J83,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ROUND((SUM(BE83:BE116)),  2)</f>
        <v>0</v>
      </c>
      <c r="I33" s="29">
        <v>0.21</v>
      </c>
      <c r="J33" s="28">
        <f>ROUND(((SUM(BE83:BE116))*I33),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ROUND((SUM(BF83:BF116)),  2)</f>
        <v>0</v>
      </c>
      <c r="I34" s="29">
        <v>0.12</v>
      </c>
      <c r="J34" s="28">
        <f>ROUND(((SUM(BF83:BF116))*I34),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ROUND((SUM(BG83:BG116)),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ROUND((SUM(BH83:BH116)),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ROUND((SUM(BI83:BI116)),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30" customHeight="1" x14ac:dyDescent="0.2">
      <c r="B50" s="15"/>
      <c r="E50" s="409" t="str">
        <f>E9</f>
        <v>2400929 - SO 09 Odstranění stávajících betonových panelů a vybpourání nepoužívané jímky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J83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115</v>
      </c>
      <c r="E60" s="47"/>
      <c r="F60" s="47"/>
      <c r="G60" s="47"/>
      <c r="H60" s="47"/>
      <c r="I60" s="47"/>
      <c r="J60" s="48">
        <f>J84</f>
        <v>0</v>
      </c>
      <c r="L60" s="45"/>
    </row>
    <row r="61" spans="2:47" s="49" customFormat="1" ht="19.899999999999999" customHeight="1" x14ac:dyDescent="0.2">
      <c r="B61" s="50"/>
      <c r="D61" s="51" t="s">
        <v>116</v>
      </c>
      <c r="E61" s="52"/>
      <c r="F61" s="52"/>
      <c r="G61" s="52"/>
      <c r="H61" s="52"/>
      <c r="I61" s="52"/>
      <c r="J61" s="53">
        <f>J85</f>
        <v>0</v>
      </c>
      <c r="L61" s="50"/>
    </row>
    <row r="62" spans="2:47" s="49" customFormat="1" ht="19.899999999999999" customHeight="1" x14ac:dyDescent="0.2">
      <c r="B62" s="50"/>
      <c r="D62" s="51" t="s">
        <v>121</v>
      </c>
      <c r="E62" s="52"/>
      <c r="F62" s="52"/>
      <c r="G62" s="52"/>
      <c r="H62" s="52"/>
      <c r="I62" s="52"/>
      <c r="J62" s="53">
        <f>J88</f>
        <v>0</v>
      </c>
      <c r="L62" s="50"/>
    </row>
    <row r="63" spans="2:47" s="49" customFormat="1" ht="19.899999999999999" customHeight="1" x14ac:dyDescent="0.2">
      <c r="B63" s="50"/>
      <c r="D63" s="51" t="s">
        <v>122</v>
      </c>
      <c r="E63" s="52"/>
      <c r="F63" s="52"/>
      <c r="G63" s="52"/>
      <c r="H63" s="52"/>
      <c r="I63" s="52"/>
      <c r="J63" s="53">
        <f>J101</f>
        <v>0</v>
      </c>
      <c r="L63" s="50"/>
    </row>
    <row r="64" spans="2:47" s="14" customFormat="1" ht="21.75" customHeight="1" x14ac:dyDescent="0.2">
      <c r="B64" s="15"/>
      <c r="L64" s="15"/>
    </row>
    <row r="65" spans="2:12" s="14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5"/>
    </row>
    <row r="69" spans="2:12" s="14" customFormat="1" ht="6.95" customHeight="1" x14ac:dyDescent="0.2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5"/>
    </row>
    <row r="70" spans="2:12" s="14" customFormat="1" ht="24.95" customHeight="1" x14ac:dyDescent="0.2">
      <c r="B70" s="15"/>
      <c r="C70" s="11" t="s">
        <v>145</v>
      </c>
      <c r="L70" s="15"/>
    </row>
    <row r="71" spans="2:12" s="14" customFormat="1" ht="6.95" customHeight="1" x14ac:dyDescent="0.2">
      <c r="B71" s="15"/>
      <c r="L71" s="15"/>
    </row>
    <row r="72" spans="2:12" s="14" customFormat="1" ht="12" customHeight="1" x14ac:dyDescent="0.2">
      <c r="B72" s="15"/>
      <c r="C72" s="13" t="s">
        <v>15</v>
      </c>
      <c r="L72" s="15"/>
    </row>
    <row r="73" spans="2:12" s="14" customFormat="1" ht="26.25" customHeight="1" x14ac:dyDescent="0.2">
      <c r="B73" s="15"/>
      <c r="E73" s="434" t="str">
        <f>E7</f>
        <v>Revitalizace bytového domu Pod lesem v Odrách-neuznatelné náklady</v>
      </c>
      <c r="F73" s="435"/>
      <c r="G73" s="435"/>
      <c r="H73" s="435"/>
      <c r="L73" s="15"/>
    </row>
    <row r="74" spans="2:12" s="14" customFormat="1" ht="12" customHeight="1" x14ac:dyDescent="0.2">
      <c r="B74" s="15"/>
      <c r="C74" s="13" t="s">
        <v>109</v>
      </c>
      <c r="L74" s="15"/>
    </row>
    <row r="75" spans="2:12" s="14" customFormat="1" ht="30" customHeight="1" x14ac:dyDescent="0.2">
      <c r="B75" s="15"/>
      <c r="E75" s="409" t="str">
        <f>E9</f>
        <v>2400929 - SO 09 Odstranění stávajících betonových panelů a vybpourání nepoužívané jímky</v>
      </c>
      <c r="F75" s="433"/>
      <c r="G75" s="433"/>
      <c r="H75" s="433"/>
      <c r="L75" s="15"/>
    </row>
    <row r="76" spans="2:12" s="14" customFormat="1" ht="6.95" customHeight="1" x14ac:dyDescent="0.2">
      <c r="B76" s="15"/>
      <c r="L76" s="15"/>
    </row>
    <row r="77" spans="2:12" s="14" customFormat="1" ht="12" customHeight="1" x14ac:dyDescent="0.2">
      <c r="B77" s="15"/>
      <c r="C77" s="13" t="s">
        <v>20</v>
      </c>
      <c r="F77" s="16" t="str">
        <f>F12</f>
        <v>Odry parc.č.1083, k.ú.Odry</v>
      </c>
      <c r="I77" s="13" t="s">
        <v>22</v>
      </c>
      <c r="J77" s="17">
        <f>IF(J12="","",J12)</f>
        <v>45755</v>
      </c>
      <c r="L77" s="15"/>
    </row>
    <row r="78" spans="2:12" s="14" customFormat="1" ht="6.95" customHeight="1" x14ac:dyDescent="0.2">
      <c r="B78" s="15"/>
      <c r="L78" s="15"/>
    </row>
    <row r="79" spans="2:12" s="14" customFormat="1" ht="15.2" customHeight="1" x14ac:dyDescent="0.2">
      <c r="B79" s="15"/>
      <c r="C79" s="13" t="s">
        <v>25</v>
      </c>
      <c r="F79" s="16" t="str">
        <f>E15</f>
        <v>Město Odry</v>
      </c>
      <c r="I79" s="13" t="s">
        <v>31</v>
      </c>
      <c r="J79" s="22" t="str">
        <f>E21</f>
        <v>Projekce Guňka s.r.o.</v>
      </c>
      <c r="L79" s="15"/>
    </row>
    <row r="80" spans="2:12" s="14" customFormat="1" ht="15.2" customHeight="1" x14ac:dyDescent="0.2">
      <c r="B80" s="15"/>
      <c r="C80" s="13" t="s">
        <v>29</v>
      </c>
      <c r="F80" s="16" t="str">
        <f>IF(E18="","",E18)</f>
        <v xml:space="preserve"> </v>
      </c>
      <c r="I80" s="13" t="s">
        <v>34</v>
      </c>
      <c r="J80" s="22" t="str">
        <f>E24</f>
        <v>Anna Mužná</v>
      </c>
      <c r="L80" s="15"/>
    </row>
    <row r="81" spans="2:65" s="14" customFormat="1" ht="10.35" customHeight="1" x14ac:dyDescent="0.2">
      <c r="B81" s="15"/>
      <c r="L81" s="15"/>
    </row>
    <row r="82" spans="2:65" s="54" customFormat="1" ht="29.25" customHeight="1" x14ac:dyDescent="0.2">
      <c r="B82" s="55"/>
      <c r="C82" s="56" t="s">
        <v>146</v>
      </c>
      <c r="D82" s="57" t="s">
        <v>57</v>
      </c>
      <c r="E82" s="57" t="s">
        <v>53</v>
      </c>
      <c r="F82" s="57" t="s">
        <v>54</v>
      </c>
      <c r="G82" s="57" t="s">
        <v>147</v>
      </c>
      <c r="H82" s="57" t="s">
        <v>148</v>
      </c>
      <c r="I82" s="57" t="s">
        <v>149</v>
      </c>
      <c r="J82" s="57" t="s">
        <v>113</v>
      </c>
      <c r="K82" s="58" t="s">
        <v>150</v>
      </c>
      <c r="L82" s="55"/>
      <c r="M82" s="59" t="s">
        <v>3</v>
      </c>
      <c r="N82" s="60" t="s">
        <v>42</v>
      </c>
      <c r="O82" s="60" t="s">
        <v>151</v>
      </c>
      <c r="P82" s="60" t="s">
        <v>152</v>
      </c>
      <c r="Q82" s="60" t="s">
        <v>153</v>
      </c>
      <c r="R82" s="60" t="s">
        <v>154</v>
      </c>
      <c r="S82" s="60" t="s">
        <v>155</v>
      </c>
      <c r="T82" s="61" t="s">
        <v>156</v>
      </c>
    </row>
    <row r="83" spans="2:65" s="14" customFormat="1" ht="22.9" customHeight="1" x14ac:dyDescent="0.25">
      <c r="B83" s="15"/>
      <c r="C83" s="62" t="s">
        <v>157</v>
      </c>
      <c r="J83" s="63">
        <f>BK83</f>
        <v>0</v>
      </c>
      <c r="L83" s="15"/>
      <c r="M83" s="64"/>
      <c r="N83" s="23"/>
      <c r="O83" s="23"/>
      <c r="P83" s="65">
        <f>P84</f>
        <v>443.92733999999996</v>
      </c>
      <c r="Q83" s="23"/>
      <c r="R83" s="65">
        <f>R84</f>
        <v>1.6000000000000001E-3</v>
      </c>
      <c r="S83" s="23"/>
      <c r="T83" s="66">
        <f>T84</f>
        <v>142.26</v>
      </c>
      <c r="AT83" s="7" t="s">
        <v>71</v>
      </c>
      <c r="AU83" s="7" t="s">
        <v>114</v>
      </c>
      <c r="BK83" s="67">
        <f>BK84</f>
        <v>0</v>
      </c>
    </row>
    <row r="84" spans="2:65" s="68" customFormat="1" ht="25.9" customHeight="1" x14ac:dyDescent="0.2">
      <c r="B84" s="69"/>
      <c r="D84" s="70" t="s">
        <v>71</v>
      </c>
      <c r="E84" s="71" t="s">
        <v>158</v>
      </c>
      <c r="F84" s="71" t="s">
        <v>159</v>
      </c>
      <c r="J84" s="72">
        <f>BK84</f>
        <v>0</v>
      </c>
      <c r="L84" s="69"/>
      <c r="M84" s="73"/>
      <c r="P84" s="74">
        <f>P85+P88+P101</f>
        <v>443.92733999999996</v>
      </c>
      <c r="R84" s="74">
        <f>R85+R88+R101</f>
        <v>1.6000000000000001E-3</v>
      </c>
      <c r="T84" s="75">
        <f>T85+T88+T101</f>
        <v>142.26</v>
      </c>
      <c r="AR84" s="70" t="s">
        <v>80</v>
      </c>
      <c r="AT84" s="76" t="s">
        <v>71</v>
      </c>
      <c r="AU84" s="76" t="s">
        <v>72</v>
      </c>
      <c r="AY84" s="70" t="s">
        <v>160</v>
      </c>
      <c r="BK84" s="77">
        <f>BK85+BK88+BK101</f>
        <v>0</v>
      </c>
    </row>
    <row r="85" spans="2:65" s="68" customFormat="1" ht="22.9" customHeight="1" x14ac:dyDescent="0.2">
      <c r="B85" s="69"/>
      <c r="D85" s="70" t="s">
        <v>71</v>
      </c>
      <c r="E85" s="78" t="s">
        <v>80</v>
      </c>
      <c r="F85" s="78" t="s">
        <v>161</v>
      </c>
      <c r="J85" s="79">
        <f>BK85</f>
        <v>0</v>
      </c>
      <c r="L85" s="69"/>
      <c r="M85" s="73"/>
      <c r="P85" s="74">
        <f>SUM(P86:P87)</f>
        <v>16.836000000000002</v>
      </c>
      <c r="R85" s="74">
        <f>SUM(R86:R87)</f>
        <v>0</v>
      </c>
      <c r="T85" s="75">
        <f>SUM(T86:T87)</f>
        <v>103.7</v>
      </c>
      <c r="AR85" s="70" t="s">
        <v>80</v>
      </c>
      <c r="AT85" s="76" t="s">
        <v>71</v>
      </c>
      <c r="AU85" s="76" t="s">
        <v>80</v>
      </c>
      <c r="AY85" s="70" t="s">
        <v>160</v>
      </c>
      <c r="BK85" s="77">
        <f>SUM(BK86:BK87)</f>
        <v>0</v>
      </c>
    </row>
    <row r="86" spans="2:65" s="14" customFormat="1" ht="78" customHeight="1" x14ac:dyDescent="0.2">
      <c r="B86" s="15"/>
      <c r="C86" s="80" t="s">
        <v>80</v>
      </c>
      <c r="D86" s="80" t="s">
        <v>162</v>
      </c>
      <c r="E86" s="81" t="s">
        <v>1401</v>
      </c>
      <c r="F86" s="82" t="s">
        <v>1402</v>
      </c>
      <c r="G86" s="83" t="s">
        <v>212</v>
      </c>
      <c r="H86" s="84">
        <v>244</v>
      </c>
      <c r="I86" s="142"/>
      <c r="J86" s="85">
        <f>ROUND(I86*H86,2)</f>
        <v>0</v>
      </c>
      <c r="K86" s="82" t="s">
        <v>166</v>
      </c>
      <c r="L86" s="15"/>
      <c r="M86" s="86" t="s">
        <v>3</v>
      </c>
      <c r="N86" s="87" t="s">
        <v>43</v>
      </c>
      <c r="O86" s="88">
        <v>6.9000000000000006E-2</v>
      </c>
      <c r="P86" s="88">
        <f>O86*H86</f>
        <v>16.836000000000002</v>
      </c>
      <c r="Q86" s="88">
        <v>0</v>
      </c>
      <c r="R86" s="88">
        <f>Q86*H86</f>
        <v>0</v>
      </c>
      <c r="S86" s="88">
        <v>0.42499999999999999</v>
      </c>
      <c r="T86" s="89">
        <f>S86*H86</f>
        <v>103.7</v>
      </c>
      <c r="AR86" s="90" t="s">
        <v>167</v>
      </c>
      <c r="AT86" s="90" t="s">
        <v>162</v>
      </c>
      <c r="AU86" s="90" t="s">
        <v>85</v>
      </c>
      <c r="AY86" s="7" t="s">
        <v>160</v>
      </c>
      <c r="BE86" s="91">
        <f>IF(N86="základní",J86,0)</f>
        <v>0</v>
      </c>
      <c r="BF86" s="91">
        <f>IF(N86="snížená",J86,0)</f>
        <v>0</v>
      </c>
      <c r="BG86" s="91">
        <f>IF(N86="zákl. přenesená",J86,0)</f>
        <v>0</v>
      </c>
      <c r="BH86" s="91">
        <f>IF(N86="sníž. přenesená",J86,0)</f>
        <v>0</v>
      </c>
      <c r="BI86" s="91">
        <f>IF(N86="nulová",J86,0)</f>
        <v>0</v>
      </c>
      <c r="BJ86" s="7" t="s">
        <v>80</v>
      </c>
      <c r="BK86" s="91">
        <f>ROUND(I86*H86,2)</f>
        <v>0</v>
      </c>
      <c r="BL86" s="7" t="s">
        <v>167</v>
      </c>
      <c r="BM86" s="90" t="s">
        <v>1403</v>
      </c>
    </row>
    <row r="87" spans="2:65" s="14" customFormat="1" x14ac:dyDescent="0.2">
      <c r="B87" s="15"/>
      <c r="D87" s="92" t="s">
        <v>169</v>
      </c>
      <c r="F87" s="93" t="s">
        <v>1404</v>
      </c>
      <c r="I87" s="143"/>
      <c r="L87" s="15"/>
      <c r="M87" s="94"/>
      <c r="T87" s="95"/>
      <c r="AT87" s="7" t="s">
        <v>169</v>
      </c>
      <c r="AU87" s="7" t="s">
        <v>85</v>
      </c>
    </row>
    <row r="88" spans="2:65" s="68" customFormat="1" ht="22.9" customHeight="1" x14ac:dyDescent="0.2">
      <c r="B88" s="69"/>
      <c r="D88" s="70" t="s">
        <v>71</v>
      </c>
      <c r="E88" s="78" t="s">
        <v>228</v>
      </c>
      <c r="F88" s="78" t="s">
        <v>534</v>
      </c>
      <c r="I88" s="147"/>
      <c r="J88" s="79">
        <f>BK88</f>
        <v>0</v>
      </c>
      <c r="L88" s="69"/>
      <c r="M88" s="73"/>
      <c r="P88" s="74">
        <f>SUM(P89:P100)</f>
        <v>273.42399999999998</v>
      </c>
      <c r="R88" s="74">
        <f>SUM(R89:R100)</f>
        <v>1.6000000000000001E-3</v>
      </c>
      <c r="T88" s="75">
        <f>SUM(T89:T100)</f>
        <v>38.56</v>
      </c>
      <c r="AR88" s="70" t="s">
        <v>80</v>
      </c>
      <c r="AT88" s="76" t="s">
        <v>71</v>
      </c>
      <c r="AU88" s="76" t="s">
        <v>80</v>
      </c>
      <c r="AY88" s="70" t="s">
        <v>160</v>
      </c>
      <c r="BK88" s="77">
        <f>SUM(BK89:BK100)</f>
        <v>0</v>
      </c>
    </row>
    <row r="89" spans="2:65" s="14" customFormat="1" ht="24.2" customHeight="1" x14ac:dyDescent="0.2">
      <c r="B89" s="15"/>
      <c r="C89" s="80" t="s">
        <v>85</v>
      </c>
      <c r="D89" s="80" t="s">
        <v>162</v>
      </c>
      <c r="E89" s="81" t="s">
        <v>1405</v>
      </c>
      <c r="F89" s="82" t="s">
        <v>1406</v>
      </c>
      <c r="G89" s="83" t="s">
        <v>165</v>
      </c>
      <c r="H89" s="84">
        <v>16</v>
      </c>
      <c r="I89" s="142"/>
      <c r="J89" s="85">
        <f>ROUND(I89*H89,2)</f>
        <v>0</v>
      </c>
      <c r="K89" s="82" t="s">
        <v>166</v>
      </c>
      <c r="L89" s="15"/>
      <c r="M89" s="86" t="s">
        <v>3</v>
      </c>
      <c r="N89" s="87" t="s">
        <v>43</v>
      </c>
      <c r="O89" s="88">
        <v>17.088999999999999</v>
      </c>
      <c r="P89" s="88">
        <f>O89*H89</f>
        <v>273.42399999999998</v>
      </c>
      <c r="Q89" s="88">
        <v>1E-4</v>
      </c>
      <c r="R89" s="88">
        <f>Q89*H89</f>
        <v>1.6000000000000001E-3</v>
      </c>
      <c r="S89" s="88">
        <v>2.41</v>
      </c>
      <c r="T89" s="89">
        <f>S89*H89</f>
        <v>38.56</v>
      </c>
      <c r="AR89" s="90" t="s">
        <v>167</v>
      </c>
      <c r="AT89" s="90" t="s">
        <v>162</v>
      </c>
      <c r="AU89" s="90" t="s">
        <v>85</v>
      </c>
      <c r="AY89" s="7" t="s">
        <v>160</v>
      </c>
      <c r="BE89" s="91">
        <f>IF(N89="základní",J89,0)</f>
        <v>0</v>
      </c>
      <c r="BF89" s="91">
        <f>IF(N89="snížená",J89,0)</f>
        <v>0</v>
      </c>
      <c r="BG89" s="91">
        <f>IF(N89="zákl. přenesená",J89,0)</f>
        <v>0</v>
      </c>
      <c r="BH89" s="91">
        <f>IF(N89="sníž. přenesená",J89,0)</f>
        <v>0</v>
      </c>
      <c r="BI89" s="91">
        <f>IF(N89="nulová",J89,0)</f>
        <v>0</v>
      </c>
      <c r="BJ89" s="7" t="s">
        <v>80</v>
      </c>
      <c r="BK89" s="91">
        <f>ROUND(I89*H89,2)</f>
        <v>0</v>
      </c>
      <c r="BL89" s="7" t="s">
        <v>167</v>
      </c>
      <c r="BM89" s="90" t="s">
        <v>1407</v>
      </c>
    </row>
    <row r="90" spans="2:65" s="14" customFormat="1" x14ac:dyDescent="0.2">
      <c r="B90" s="15"/>
      <c r="D90" s="92" t="s">
        <v>169</v>
      </c>
      <c r="F90" s="93" t="s">
        <v>1408</v>
      </c>
      <c r="I90" s="143"/>
      <c r="L90" s="15"/>
      <c r="M90" s="94"/>
      <c r="T90" s="95"/>
      <c r="AT90" s="7" t="s">
        <v>169</v>
      </c>
      <c r="AU90" s="7" t="s">
        <v>85</v>
      </c>
    </row>
    <row r="91" spans="2:65" s="96" customFormat="1" x14ac:dyDescent="0.2">
      <c r="B91" s="97"/>
      <c r="D91" s="98" t="s">
        <v>171</v>
      </c>
      <c r="E91" s="99" t="s">
        <v>3</v>
      </c>
      <c r="F91" s="100" t="s">
        <v>1409</v>
      </c>
      <c r="H91" s="99" t="s">
        <v>3</v>
      </c>
      <c r="I91" s="144"/>
      <c r="L91" s="97"/>
      <c r="M91" s="101"/>
      <c r="T91" s="102"/>
      <c r="AT91" s="99" t="s">
        <v>171</v>
      </c>
      <c r="AU91" s="99" t="s">
        <v>85</v>
      </c>
      <c r="AV91" s="96" t="s">
        <v>80</v>
      </c>
      <c r="AW91" s="96" t="s">
        <v>33</v>
      </c>
      <c r="AX91" s="96" t="s">
        <v>72</v>
      </c>
      <c r="AY91" s="99" t="s">
        <v>160</v>
      </c>
    </row>
    <row r="92" spans="2:65" s="96" customFormat="1" x14ac:dyDescent="0.2">
      <c r="B92" s="97"/>
      <c r="D92" s="98" t="s">
        <v>171</v>
      </c>
      <c r="E92" s="99" t="s">
        <v>3</v>
      </c>
      <c r="F92" s="100" t="s">
        <v>1410</v>
      </c>
      <c r="H92" s="99" t="s">
        <v>3</v>
      </c>
      <c r="I92" s="144"/>
      <c r="L92" s="97"/>
      <c r="M92" s="101"/>
      <c r="T92" s="102"/>
      <c r="AT92" s="99" t="s">
        <v>171</v>
      </c>
      <c r="AU92" s="99" t="s">
        <v>85</v>
      </c>
      <c r="AV92" s="96" t="s">
        <v>80</v>
      </c>
      <c r="AW92" s="96" t="s">
        <v>33</v>
      </c>
      <c r="AX92" s="96" t="s">
        <v>72</v>
      </c>
      <c r="AY92" s="99" t="s">
        <v>160</v>
      </c>
    </row>
    <row r="93" spans="2:65" s="103" customFormat="1" x14ac:dyDescent="0.2">
      <c r="B93" s="104"/>
      <c r="D93" s="98" t="s">
        <v>171</v>
      </c>
      <c r="E93" s="105" t="s">
        <v>3</v>
      </c>
      <c r="F93" s="106" t="s">
        <v>1411</v>
      </c>
      <c r="H93" s="107">
        <v>8.8000000000000007</v>
      </c>
      <c r="I93" s="145"/>
      <c r="L93" s="104"/>
      <c r="M93" s="108"/>
      <c r="T93" s="109"/>
      <c r="AT93" s="105" t="s">
        <v>171</v>
      </c>
      <c r="AU93" s="105" t="s">
        <v>85</v>
      </c>
      <c r="AV93" s="103" t="s">
        <v>85</v>
      </c>
      <c r="AW93" s="103" t="s">
        <v>33</v>
      </c>
      <c r="AX93" s="103" t="s">
        <v>72</v>
      </c>
      <c r="AY93" s="105" t="s">
        <v>160</v>
      </c>
    </row>
    <row r="94" spans="2:65" s="96" customFormat="1" x14ac:dyDescent="0.2">
      <c r="B94" s="97"/>
      <c r="D94" s="98" t="s">
        <v>171</v>
      </c>
      <c r="E94" s="99" t="s">
        <v>3</v>
      </c>
      <c r="F94" s="100" t="s">
        <v>1412</v>
      </c>
      <c r="H94" s="99" t="s">
        <v>3</v>
      </c>
      <c r="I94" s="144"/>
      <c r="L94" s="97"/>
      <c r="M94" s="101"/>
      <c r="T94" s="102"/>
      <c r="AT94" s="99" t="s">
        <v>171</v>
      </c>
      <c r="AU94" s="99" t="s">
        <v>85</v>
      </c>
      <c r="AV94" s="96" t="s">
        <v>80</v>
      </c>
      <c r="AW94" s="96" t="s">
        <v>33</v>
      </c>
      <c r="AX94" s="96" t="s">
        <v>72</v>
      </c>
      <c r="AY94" s="99" t="s">
        <v>160</v>
      </c>
    </row>
    <row r="95" spans="2:65" s="103" customFormat="1" x14ac:dyDescent="0.2">
      <c r="B95" s="104"/>
      <c r="D95" s="98" t="s">
        <v>171</v>
      </c>
      <c r="E95" s="105" t="s">
        <v>3</v>
      </c>
      <c r="F95" s="106" t="s">
        <v>1413</v>
      </c>
      <c r="H95" s="107">
        <v>4.5599999999999996</v>
      </c>
      <c r="I95" s="145"/>
      <c r="L95" s="104"/>
      <c r="M95" s="108"/>
      <c r="T95" s="109"/>
      <c r="AT95" s="105" t="s">
        <v>171</v>
      </c>
      <c r="AU95" s="105" t="s">
        <v>85</v>
      </c>
      <c r="AV95" s="103" t="s">
        <v>85</v>
      </c>
      <c r="AW95" s="103" t="s">
        <v>33</v>
      </c>
      <c r="AX95" s="103" t="s">
        <v>72</v>
      </c>
      <c r="AY95" s="105" t="s">
        <v>160</v>
      </c>
    </row>
    <row r="96" spans="2:65" s="96" customFormat="1" x14ac:dyDescent="0.2">
      <c r="B96" s="97"/>
      <c r="D96" s="98" t="s">
        <v>171</v>
      </c>
      <c r="E96" s="99" t="s">
        <v>3</v>
      </c>
      <c r="F96" s="100" t="s">
        <v>1414</v>
      </c>
      <c r="H96" s="99" t="s">
        <v>3</v>
      </c>
      <c r="I96" s="144"/>
      <c r="L96" s="97"/>
      <c r="M96" s="101"/>
      <c r="T96" s="102"/>
      <c r="AT96" s="99" t="s">
        <v>171</v>
      </c>
      <c r="AU96" s="99" t="s">
        <v>85</v>
      </c>
      <c r="AV96" s="96" t="s">
        <v>80</v>
      </c>
      <c r="AW96" s="96" t="s">
        <v>33</v>
      </c>
      <c r="AX96" s="96" t="s">
        <v>72</v>
      </c>
      <c r="AY96" s="99" t="s">
        <v>160</v>
      </c>
    </row>
    <row r="97" spans="2:65" s="103" customFormat="1" x14ac:dyDescent="0.2">
      <c r="B97" s="104"/>
      <c r="D97" s="98" t="s">
        <v>171</v>
      </c>
      <c r="E97" s="105" t="s">
        <v>3</v>
      </c>
      <c r="F97" s="106" t="s">
        <v>1415</v>
      </c>
      <c r="H97" s="107">
        <v>2.64</v>
      </c>
      <c r="I97" s="145"/>
      <c r="L97" s="104"/>
      <c r="M97" s="108"/>
      <c r="T97" s="109"/>
      <c r="AT97" s="105" t="s">
        <v>171</v>
      </c>
      <c r="AU97" s="105" t="s">
        <v>85</v>
      </c>
      <c r="AV97" s="103" t="s">
        <v>85</v>
      </c>
      <c r="AW97" s="103" t="s">
        <v>33</v>
      </c>
      <c r="AX97" s="103" t="s">
        <v>72</v>
      </c>
      <c r="AY97" s="105" t="s">
        <v>160</v>
      </c>
    </row>
    <row r="98" spans="2:65" s="110" customFormat="1" x14ac:dyDescent="0.2">
      <c r="B98" s="111"/>
      <c r="D98" s="98" t="s">
        <v>171</v>
      </c>
      <c r="E98" s="112" t="s">
        <v>3</v>
      </c>
      <c r="F98" s="113" t="s">
        <v>182</v>
      </c>
      <c r="H98" s="114">
        <v>16</v>
      </c>
      <c r="I98" s="146"/>
      <c r="L98" s="111"/>
      <c r="M98" s="115"/>
      <c r="T98" s="116"/>
      <c r="AT98" s="112" t="s">
        <v>171</v>
      </c>
      <c r="AU98" s="112" t="s">
        <v>85</v>
      </c>
      <c r="AV98" s="110" t="s">
        <v>167</v>
      </c>
      <c r="AW98" s="110" t="s">
        <v>33</v>
      </c>
      <c r="AX98" s="110" t="s">
        <v>80</v>
      </c>
      <c r="AY98" s="112" t="s">
        <v>160</v>
      </c>
    </row>
    <row r="99" spans="2:65" s="14" customFormat="1" ht="16.5" customHeight="1" x14ac:dyDescent="0.2">
      <c r="B99" s="15"/>
      <c r="C99" s="80" t="s">
        <v>183</v>
      </c>
      <c r="D99" s="80" t="s">
        <v>162</v>
      </c>
      <c r="E99" s="81" t="s">
        <v>1416</v>
      </c>
      <c r="F99" s="82" t="s">
        <v>1417</v>
      </c>
      <c r="G99" s="83" t="s">
        <v>796</v>
      </c>
      <c r="H99" s="84">
        <v>1</v>
      </c>
      <c r="I99" s="142"/>
      <c r="J99" s="85">
        <f>ROUND(I99*H99,2)</f>
        <v>0</v>
      </c>
      <c r="K99" s="82" t="s">
        <v>166</v>
      </c>
      <c r="L99" s="15"/>
      <c r="M99" s="86" t="s">
        <v>3</v>
      </c>
      <c r="N99" s="87" t="s">
        <v>43</v>
      </c>
      <c r="O99" s="88">
        <v>0</v>
      </c>
      <c r="P99" s="88">
        <f>O99*H99</f>
        <v>0</v>
      </c>
      <c r="Q99" s="88">
        <v>0</v>
      </c>
      <c r="R99" s="88">
        <f>Q99*H99</f>
        <v>0</v>
      </c>
      <c r="S99" s="88">
        <v>0</v>
      </c>
      <c r="T99" s="89">
        <f>S99*H99</f>
        <v>0</v>
      </c>
      <c r="AR99" s="90" t="s">
        <v>167</v>
      </c>
      <c r="AT99" s="90" t="s">
        <v>162</v>
      </c>
      <c r="AU99" s="90" t="s">
        <v>85</v>
      </c>
      <c r="AY99" s="7" t="s">
        <v>160</v>
      </c>
      <c r="BE99" s="91">
        <f>IF(N99="základní",J99,0)</f>
        <v>0</v>
      </c>
      <c r="BF99" s="91">
        <f>IF(N99="snížená",J99,0)</f>
        <v>0</v>
      </c>
      <c r="BG99" s="91">
        <f>IF(N99="zákl. přenesená",J99,0)</f>
        <v>0</v>
      </c>
      <c r="BH99" s="91">
        <f>IF(N99="sníž. přenesená",J99,0)</f>
        <v>0</v>
      </c>
      <c r="BI99" s="91">
        <f>IF(N99="nulová",J99,0)</f>
        <v>0</v>
      </c>
      <c r="BJ99" s="7" t="s">
        <v>80</v>
      </c>
      <c r="BK99" s="91">
        <f>ROUND(I99*H99,2)</f>
        <v>0</v>
      </c>
      <c r="BL99" s="7" t="s">
        <v>167</v>
      </c>
      <c r="BM99" s="90" t="s">
        <v>1418</v>
      </c>
    </row>
    <row r="100" spans="2:65" s="14" customFormat="1" x14ac:dyDescent="0.2">
      <c r="B100" s="15"/>
      <c r="D100" s="92" t="s">
        <v>169</v>
      </c>
      <c r="F100" s="93" t="s">
        <v>1419</v>
      </c>
      <c r="I100" s="143"/>
      <c r="L100" s="15"/>
      <c r="M100" s="94"/>
      <c r="T100" s="95"/>
      <c r="AT100" s="7" t="s">
        <v>169</v>
      </c>
      <c r="AU100" s="7" t="s">
        <v>85</v>
      </c>
    </row>
    <row r="101" spans="2:65" s="68" customFormat="1" ht="22.9" customHeight="1" x14ac:dyDescent="0.2">
      <c r="B101" s="69"/>
      <c r="D101" s="70" t="s">
        <v>71</v>
      </c>
      <c r="E101" s="78" t="s">
        <v>640</v>
      </c>
      <c r="F101" s="78" t="s">
        <v>641</v>
      </c>
      <c r="I101" s="147"/>
      <c r="J101" s="79">
        <f>BK101</f>
        <v>0</v>
      </c>
      <c r="L101" s="69"/>
      <c r="M101" s="73"/>
      <c r="P101" s="74">
        <f>SUM(P102:P116)</f>
        <v>153.66734</v>
      </c>
      <c r="R101" s="74">
        <f>SUM(R102:R116)</f>
        <v>0</v>
      </c>
      <c r="T101" s="75">
        <f>SUM(T102:T116)</f>
        <v>0</v>
      </c>
      <c r="AR101" s="70" t="s">
        <v>80</v>
      </c>
      <c r="AT101" s="76" t="s">
        <v>71</v>
      </c>
      <c r="AU101" s="76" t="s">
        <v>80</v>
      </c>
      <c r="AY101" s="70" t="s">
        <v>160</v>
      </c>
      <c r="BK101" s="77">
        <f>SUM(BK102:BK116)</f>
        <v>0</v>
      </c>
    </row>
    <row r="102" spans="2:65" s="14" customFormat="1" ht="33" customHeight="1" x14ac:dyDescent="0.2">
      <c r="B102" s="15"/>
      <c r="C102" s="80" t="s">
        <v>167</v>
      </c>
      <c r="D102" s="80" t="s">
        <v>162</v>
      </c>
      <c r="E102" s="81" t="s">
        <v>1420</v>
      </c>
      <c r="F102" s="82" t="s">
        <v>1421</v>
      </c>
      <c r="G102" s="83" t="s">
        <v>198</v>
      </c>
      <c r="H102" s="84">
        <v>38.56</v>
      </c>
      <c r="I102" s="142"/>
      <c r="J102" s="85">
        <f>ROUND(I102*H102,2)</f>
        <v>0</v>
      </c>
      <c r="K102" s="82" t="s">
        <v>166</v>
      </c>
      <c r="L102" s="15"/>
      <c r="M102" s="86" t="s">
        <v>3</v>
      </c>
      <c r="N102" s="87" t="s">
        <v>43</v>
      </c>
      <c r="O102" s="88">
        <v>9.0999999999999998E-2</v>
      </c>
      <c r="P102" s="88">
        <f>O102*H102</f>
        <v>3.5089600000000001</v>
      </c>
      <c r="Q102" s="88">
        <v>0</v>
      </c>
      <c r="R102" s="88">
        <f>Q102*H102</f>
        <v>0</v>
      </c>
      <c r="S102" s="88">
        <v>0</v>
      </c>
      <c r="T102" s="89">
        <f>S102*H102</f>
        <v>0</v>
      </c>
      <c r="AR102" s="90" t="s">
        <v>167</v>
      </c>
      <c r="AT102" s="90" t="s">
        <v>162</v>
      </c>
      <c r="AU102" s="90" t="s">
        <v>85</v>
      </c>
      <c r="AY102" s="7" t="s">
        <v>160</v>
      </c>
      <c r="BE102" s="91">
        <f>IF(N102="základní",J102,0)</f>
        <v>0</v>
      </c>
      <c r="BF102" s="91">
        <f>IF(N102="snížená",J102,0)</f>
        <v>0</v>
      </c>
      <c r="BG102" s="91">
        <f>IF(N102="zákl. přenesená",J102,0)</f>
        <v>0</v>
      </c>
      <c r="BH102" s="91">
        <f>IF(N102="sníž. přenesená",J102,0)</f>
        <v>0</v>
      </c>
      <c r="BI102" s="91">
        <f>IF(N102="nulová",J102,0)</f>
        <v>0</v>
      </c>
      <c r="BJ102" s="7" t="s">
        <v>80</v>
      </c>
      <c r="BK102" s="91">
        <f>ROUND(I102*H102,2)</f>
        <v>0</v>
      </c>
      <c r="BL102" s="7" t="s">
        <v>167</v>
      </c>
      <c r="BM102" s="90" t="s">
        <v>1422</v>
      </c>
    </row>
    <row r="103" spans="2:65" s="14" customFormat="1" x14ac:dyDescent="0.2">
      <c r="B103" s="15"/>
      <c r="D103" s="92" t="s">
        <v>169</v>
      </c>
      <c r="F103" s="93" t="s">
        <v>1423</v>
      </c>
      <c r="I103" s="143"/>
      <c r="L103" s="15"/>
      <c r="M103" s="94"/>
      <c r="T103" s="95"/>
      <c r="AT103" s="7" t="s">
        <v>169</v>
      </c>
      <c r="AU103" s="7" t="s">
        <v>85</v>
      </c>
    </row>
    <row r="104" spans="2:65" s="14" customFormat="1" ht="24.2" customHeight="1" x14ac:dyDescent="0.2">
      <c r="B104" s="15"/>
      <c r="C104" s="80" t="s">
        <v>195</v>
      </c>
      <c r="D104" s="80" t="s">
        <v>162</v>
      </c>
      <c r="E104" s="81" t="s">
        <v>1424</v>
      </c>
      <c r="F104" s="82" t="s">
        <v>1425</v>
      </c>
      <c r="G104" s="83" t="s">
        <v>198</v>
      </c>
      <c r="H104" s="84">
        <v>732.64</v>
      </c>
      <c r="I104" s="142"/>
      <c r="J104" s="85">
        <f>ROUND(I104*H104,2)</f>
        <v>0</v>
      </c>
      <c r="K104" s="82" t="s">
        <v>166</v>
      </c>
      <c r="L104" s="15"/>
      <c r="M104" s="86" t="s">
        <v>3</v>
      </c>
      <c r="N104" s="87" t="s">
        <v>43</v>
      </c>
      <c r="O104" s="88">
        <v>3.0000000000000001E-3</v>
      </c>
      <c r="P104" s="88">
        <f>O104*H104</f>
        <v>2.1979199999999999</v>
      </c>
      <c r="Q104" s="88">
        <v>0</v>
      </c>
      <c r="R104" s="88">
        <f>Q104*H104</f>
        <v>0</v>
      </c>
      <c r="S104" s="88">
        <v>0</v>
      </c>
      <c r="T104" s="89">
        <f>S104*H104</f>
        <v>0</v>
      </c>
      <c r="AR104" s="90" t="s">
        <v>167</v>
      </c>
      <c r="AT104" s="90" t="s">
        <v>162</v>
      </c>
      <c r="AU104" s="90" t="s">
        <v>85</v>
      </c>
      <c r="AY104" s="7" t="s">
        <v>160</v>
      </c>
      <c r="BE104" s="91">
        <f>IF(N104="základní",J104,0)</f>
        <v>0</v>
      </c>
      <c r="BF104" s="91">
        <f>IF(N104="snížená",J104,0)</f>
        <v>0</v>
      </c>
      <c r="BG104" s="91">
        <f>IF(N104="zákl. přenesená",J104,0)</f>
        <v>0</v>
      </c>
      <c r="BH104" s="91">
        <f>IF(N104="sníž. přenesená",J104,0)</f>
        <v>0</v>
      </c>
      <c r="BI104" s="91">
        <f>IF(N104="nulová",J104,0)</f>
        <v>0</v>
      </c>
      <c r="BJ104" s="7" t="s">
        <v>80</v>
      </c>
      <c r="BK104" s="91">
        <f>ROUND(I104*H104,2)</f>
        <v>0</v>
      </c>
      <c r="BL104" s="7" t="s">
        <v>167</v>
      </c>
      <c r="BM104" s="90" t="s">
        <v>1426</v>
      </c>
    </row>
    <row r="105" spans="2:65" s="14" customFormat="1" x14ac:dyDescent="0.2">
      <c r="B105" s="15"/>
      <c r="D105" s="92" t="s">
        <v>169</v>
      </c>
      <c r="F105" s="93" t="s">
        <v>1427</v>
      </c>
      <c r="I105" s="143"/>
      <c r="L105" s="15"/>
      <c r="M105" s="94"/>
      <c r="T105" s="95"/>
      <c r="AT105" s="7" t="s">
        <v>169</v>
      </c>
      <c r="AU105" s="7" t="s">
        <v>85</v>
      </c>
    </row>
    <row r="106" spans="2:65" s="103" customFormat="1" x14ac:dyDescent="0.2">
      <c r="B106" s="104"/>
      <c r="D106" s="98" t="s">
        <v>171</v>
      </c>
      <c r="E106" s="105" t="s">
        <v>3</v>
      </c>
      <c r="F106" s="106" t="s">
        <v>1428</v>
      </c>
      <c r="H106" s="107">
        <v>732.64</v>
      </c>
      <c r="I106" s="145"/>
      <c r="L106" s="104"/>
      <c r="M106" s="108"/>
      <c r="T106" s="109"/>
      <c r="AT106" s="105" t="s">
        <v>171</v>
      </c>
      <c r="AU106" s="105" t="s">
        <v>85</v>
      </c>
      <c r="AV106" s="103" t="s">
        <v>85</v>
      </c>
      <c r="AW106" s="103" t="s">
        <v>33</v>
      </c>
      <c r="AX106" s="103" t="s">
        <v>80</v>
      </c>
      <c r="AY106" s="105" t="s">
        <v>160</v>
      </c>
    </row>
    <row r="107" spans="2:65" s="14" customFormat="1" ht="44.25" customHeight="1" x14ac:dyDescent="0.2">
      <c r="B107" s="15"/>
      <c r="C107" s="80" t="s">
        <v>203</v>
      </c>
      <c r="D107" s="80" t="s">
        <v>162</v>
      </c>
      <c r="E107" s="81" t="s">
        <v>1429</v>
      </c>
      <c r="F107" s="82" t="s">
        <v>1430</v>
      </c>
      <c r="G107" s="83" t="s">
        <v>198</v>
      </c>
      <c r="H107" s="84">
        <v>38.56</v>
      </c>
      <c r="I107" s="142"/>
      <c r="J107" s="85">
        <f>ROUND(I107*H107,2)</f>
        <v>0</v>
      </c>
      <c r="K107" s="82" t="s">
        <v>166</v>
      </c>
      <c r="L107" s="15"/>
      <c r="M107" s="86" t="s">
        <v>3</v>
      </c>
      <c r="N107" s="87" t="s">
        <v>43</v>
      </c>
      <c r="O107" s="88">
        <v>0</v>
      </c>
      <c r="P107" s="88">
        <f>O107*H107</f>
        <v>0</v>
      </c>
      <c r="Q107" s="88">
        <v>0</v>
      </c>
      <c r="R107" s="88">
        <f>Q107*H107</f>
        <v>0</v>
      </c>
      <c r="S107" s="88">
        <v>0</v>
      </c>
      <c r="T107" s="89">
        <f>S107*H107</f>
        <v>0</v>
      </c>
      <c r="AR107" s="90" t="s">
        <v>167</v>
      </c>
      <c r="AT107" s="90" t="s">
        <v>162</v>
      </c>
      <c r="AU107" s="90" t="s">
        <v>85</v>
      </c>
      <c r="AY107" s="7" t="s">
        <v>160</v>
      </c>
      <c r="BE107" s="91">
        <f>IF(N107="základní",J107,0)</f>
        <v>0</v>
      </c>
      <c r="BF107" s="91">
        <f>IF(N107="snížená",J107,0)</f>
        <v>0</v>
      </c>
      <c r="BG107" s="91">
        <f>IF(N107="zákl. přenesená",J107,0)</f>
        <v>0</v>
      </c>
      <c r="BH107" s="91">
        <f>IF(N107="sníž. přenesená",J107,0)</f>
        <v>0</v>
      </c>
      <c r="BI107" s="91">
        <f>IF(N107="nulová",J107,0)</f>
        <v>0</v>
      </c>
      <c r="BJ107" s="7" t="s">
        <v>80</v>
      </c>
      <c r="BK107" s="91">
        <f>ROUND(I107*H107,2)</f>
        <v>0</v>
      </c>
      <c r="BL107" s="7" t="s">
        <v>167</v>
      </c>
      <c r="BM107" s="90" t="s">
        <v>1431</v>
      </c>
    </row>
    <row r="108" spans="2:65" s="14" customFormat="1" x14ac:dyDescent="0.2">
      <c r="B108" s="15"/>
      <c r="D108" s="92" t="s">
        <v>169</v>
      </c>
      <c r="F108" s="93" t="s">
        <v>1432</v>
      </c>
      <c r="I108" s="143"/>
      <c r="L108" s="15"/>
      <c r="M108" s="94"/>
      <c r="T108" s="95"/>
      <c r="AT108" s="7" t="s">
        <v>169</v>
      </c>
      <c r="AU108" s="7" t="s">
        <v>85</v>
      </c>
    </row>
    <row r="109" spans="2:65" s="103" customFormat="1" x14ac:dyDescent="0.2">
      <c r="B109" s="104"/>
      <c r="D109" s="98" t="s">
        <v>171</v>
      </c>
      <c r="E109" s="105" t="s">
        <v>3</v>
      </c>
      <c r="F109" s="106" t="s">
        <v>1433</v>
      </c>
      <c r="H109" s="107">
        <v>38.56</v>
      </c>
      <c r="I109" s="145"/>
      <c r="L109" s="104"/>
      <c r="M109" s="108"/>
      <c r="T109" s="109"/>
      <c r="AT109" s="105" t="s">
        <v>171</v>
      </c>
      <c r="AU109" s="105" t="s">
        <v>85</v>
      </c>
      <c r="AV109" s="103" t="s">
        <v>85</v>
      </c>
      <c r="AW109" s="103" t="s">
        <v>33</v>
      </c>
      <c r="AX109" s="103" t="s">
        <v>80</v>
      </c>
      <c r="AY109" s="105" t="s">
        <v>160</v>
      </c>
    </row>
    <row r="110" spans="2:65" s="14" customFormat="1" ht="37.9" customHeight="1" x14ac:dyDescent="0.2">
      <c r="B110" s="15"/>
      <c r="C110" s="80" t="s">
        <v>209</v>
      </c>
      <c r="D110" s="80" t="s">
        <v>162</v>
      </c>
      <c r="E110" s="81" t="s">
        <v>1434</v>
      </c>
      <c r="F110" s="82" t="s">
        <v>1435</v>
      </c>
      <c r="G110" s="83" t="s">
        <v>198</v>
      </c>
      <c r="H110" s="84">
        <v>103.7</v>
      </c>
      <c r="I110" s="142"/>
      <c r="J110" s="85">
        <f>ROUND(I110*H110,2)</f>
        <v>0</v>
      </c>
      <c r="K110" s="82" t="s">
        <v>166</v>
      </c>
      <c r="L110" s="15"/>
      <c r="M110" s="86" t="s">
        <v>3</v>
      </c>
      <c r="N110" s="87" t="s">
        <v>43</v>
      </c>
      <c r="O110" s="88">
        <v>0.83499999999999996</v>
      </c>
      <c r="P110" s="88">
        <f>O110*H110</f>
        <v>86.589500000000001</v>
      </c>
      <c r="Q110" s="88">
        <v>0</v>
      </c>
      <c r="R110" s="88">
        <f>Q110*H110</f>
        <v>0</v>
      </c>
      <c r="S110" s="88">
        <v>0</v>
      </c>
      <c r="T110" s="89">
        <f>S110*H110</f>
        <v>0</v>
      </c>
      <c r="AR110" s="90" t="s">
        <v>167</v>
      </c>
      <c r="AT110" s="90" t="s">
        <v>162</v>
      </c>
      <c r="AU110" s="90" t="s">
        <v>85</v>
      </c>
      <c r="AY110" s="7" t="s">
        <v>160</v>
      </c>
      <c r="BE110" s="91">
        <f>IF(N110="základní",J110,0)</f>
        <v>0</v>
      </c>
      <c r="BF110" s="91">
        <f>IF(N110="snížená",J110,0)</f>
        <v>0</v>
      </c>
      <c r="BG110" s="91">
        <f>IF(N110="zákl. přenesená",J110,0)</f>
        <v>0</v>
      </c>
      <c r="BH110" s="91">
        <f>IF(N110="sníž. přenesená",J110,0)</f>
        <v>0</v>
      </c>
      <c r="BI110" s="91">
        <f>IF(N110="nulová",J110,0)</f>
        <v>0</v>
      </c>
      <c r="BJ110" s="7" t="s">
        <v>80</v>
      </c>
      <c r="BK110" s="91">
        <f>ROUND(I110*H110,2)</f>
        <v>0</v>
      </c>
      <c r="BL110" s="7" t="s">
        <v>167</v>
      </c>
      <c r="BM110" s="90" t="s">
        <v>1436</v>
      </c>
    </row>
    <row r="111" spans="2:65" s="14" customFormat="1" x14ac:dyDescent="0.2">
      <c r="B111" s="15"/>
      <c r="D111" s="92" t="s">
        <v>169</v>
      </c>
      <c r="F111" s="93" t="s">
        <v>1437</v>
      </c>
      <c r="I111" s="143"/>
      <c r="L111" s="15"/>
      <c r="M111" s="94"/>
      <c r="T111" s="95"/>
      <c r="AT111" s="7" t="s">
        <v>169</v>
      </c>
      <c r="AU111" s="7" t="s">
        <v>85</v>
      </c>
    </row>
    <row r="112" spans="2:65" s="14" customFormat="1" ht="49.15" customHeight="1" x14ac:dyDescent="0.2">
      <c r="B112" s="15"/>
      <c r="C112" s="80" t="s">
        <v>216</v>
      </c>
      <c r="D112" s="80" t="s">
        <v>162</v>
      </c>
      <c r="E112" s="81" t="s">
        <v>1438</v>
      </c>
      <c r="F112" s="82" t="s">
        <v>1439</v>
      </c>
      <c r="G112" s="83" t="s">
        <v>198</v>
      </c>
      <c r="H112" s="84">
        <v>1970.3</v>
      </c>
      <c r="I112" s="142"/>
      <c r="J112" s="85">
        <f>ROUND(I112*H112,2)</f>
        <v>0</v>
      </c>
      <c r="K112" s="82" t="s">
        <v>166</v>
      </c>
      <c r="L112" s="15"/>
      <c r="M112" s="86" t="s">
        <v>3</v>
      </c>
      <c r="N112" s="87" t="s">
        <v>43</v>
      </c>
      <c r="O112" s="88">
        <v>4.0000000000000001E-3</v>
      </c>
      <c r="P112" s="88">
        <f>O112*H112</f>
        <v>7.8811999999999998</v>
      </c>
      <c r="Q112" s="88">
        <v>0</v>
      </c>
      <c r="R112" s="88">
        <f>Q112*H112</f>
        <v>0</v>
      </c>
      <c r="S112" s="88">
        <v>0</v>
      </c>
      <c r="T112" s="89">
        <f>S112*H112</f>
        <v>0</v>
      </c>
      <c r="AR112" s="90" t="s">
        <v>167</v>
      </c>
      <c r="AT112" s="90" t="s">
        <v>162</v>
      </c>
      <c r="AU112" s="90" t="s">
        <v>85</v>
      </c>
      <c r="AY112" s="7" t="s">
        <v>160</v>
      </c>
      <c r="BE112" s="91">
        <f>IF(N112="základní",J112,0)</f>
        <v>0</v>
      </c>
      <c r="BF112" s="91">
        <f>IF(N112="snížená",J112,0)</f>
        <v>0</v>
      </c>
      <c r="BG112" s="91">
        <f>IF(N112="zákl. přenesená",J112,0)</f>
        <v>0</v>
      </c>
      <c r="BH112" s="91">
        <f>IF(N112="sníž. přenesená",J112,0)</f>
        <v>0</v>
      </c>
      <c r="BI112" s="91">
        <f>IF(N112="nulová",J112,0)</f>
        <v>0</v>
      </c>
      <c r="BJ112" s="7" t="s">
        <v>80</v>
      </c>
      <c r="BK112" s="91">
        <f>ROUND(I112*H112,2)</f>
        <v>0</v>
      </c>
      <c r="BL112" s="7" t="s">
        <v>167</v>
      </c>
      <c r="BM112" s="90" t="s">
        <v>1440</v>
      </c>
    </row>
    <row r="113" spans="2:65" s="14" customFormat="1" x14ac:dyDescent="0.2">
      <c r="B113" s="15"/>
      <c r="D113" s="92" t="s">
        <v>169</v>
      </c>
      <c r="F113" s="93" t="s">
        <v>1441</v>
      </c>
      <c r="I113" s="143"/>
      <c r="L113" s="15"/>
      <c r="M113" s="94"/>
      <c r="T113" s="95"/>
      <c r="AT113" s="7" t="s">
        <v>169</v>
      </c>
      <c r="AU113" s="7" t="s">
        <v>85</v>
      </c>
    </row>
    <row r="114" spans="2:65" s="103" customFormat="1" x14ac:dyDescent="0.2">
      <c r="B114" s="104"/>
      <c r="D114" s="98" t="s">
        <v>171</v>
      </c>
      <c r="E114" s="105" t="s">
        <v>3</v>
      </c>
      <c r="F114" s="106" t="s">
        <v>1442</v>
      </c>
      <c r="H114" s="107">
        <v>1970.3</v>
      </c>
      <c r="I114" s="145"/>
      <c r="L114" s="104"/>
      <c r="M114" s="108"/>
      <c r="T114" s="109"/>
      <c r="AT114" s="105" t="s">
        <v>171</v>
      </c>
      <c r="AU114" s="105" t="s">
        <v>85</v>
      </c>
      <c r="AV114" s="103" t="s">
        <v>85</v>
      </c>
      <c r="AW114" s="103" t="s">
        <v>33</v>
      </c>
      <c r="AX114" s="103" t="s">
        <v>80</v>
      </c>
      <c r="AY114" s="105" t="s">
        <v>160</v>
      </c>
    </row>
    <row r="115" spans="2:65" s="14" customFormat="1" ht="24.2" customHeight="1" x14ac:dyDescent="0.2">
      <c r="B115" s="15"/>
      <c r="C115" s="80" t="s">
        <v>228</v>
      </c>
      <c r="D115" s="80" t="s">
        <v>162</v>
      </c>
      <c r="E115" s="81" t="s">
        <v>1443</v>
      </c>
      <c r="F115" s="82" t="s">
        <v>1444</v>
      </c>
      <c r="G115" s="83" t="s">
        <v>198</v>
      </c>
      <c r="H115" s="84">
        <v>142.26</v>
      </c>
      <c r="I115" s="142"/>
      <c r="J115" s="85">
        <f>ROUND(I115*H115,2)</f>
        <v>0</v>
      </c>
      <c r="K115" s="82" t="s">
        <v>166</v>
      </c>
      <c r="L115" s="15"/>
      <c r="M115" s="86" t="s">
        <v>3</v>
      </c>
      <c r="N115" s="87" t="s">
        <v>43</v>
      </c>
      <c r="O115" s="88">
        <v>0.376</v>
      </c>
      <c r="P115" s="88">
        <f>O115*H115</f>
        <v>53.489759999999997</v>
      </c>
      <c r="Q115" s="88">
        <v>0</v>
      </c>
      <c r="R115" s="88">
        <f>Q115*H115</f>
        <v>0</v>
      </c>
      <c r="S115" s="88">
        <v>0</v>
      </c>
      <c r="T115" s="89">
        <f>S115*H115</f>
        <v>0</v>
      </c>
      <c r="AR115" s="90" t="s">
        <v>167</v>
      </c>
      <c r="AT115" s="90" t="s">
        <v>162</v>
      </c>
      <c r="AU115" s="90" t="s">
        <v>85</v>
      </c>
      <c r="AY115" s="7" t="s">
        <v>160</v>
      </c>
      <c r="BE115" s="91">
        <f>IF(N115="základní",J115,0)</f>
        <v>0</v>
      </c>
      <c r="BF115" s="91">
        <f>IF(N115="snížená",J115,0)</f>
        <v>0</v>
      </c>
      <c r="BG115" s="91">
        <f>IF(N115="zákl. přenesená",J115,0)</f>
        <v>0</v>
      </c>
      <c r="BH115" s="91">
        <f>IF(N115="sníž. přenesená",J115,0)</f>
        <v>0</v>
      </c>
      <c r="BI115" s="91">
        <f>IF(N115="nulová",J115,0)</f>
        <v>0</v>
      </c>
      <c r="BJ115" s="7" t="s">
        <v>80</v>
      </c>
      <c r="BK115" s="91">
        <f>ROUND(I115*H115,2)</f>
        <v>0</v>
      </c>
      <c r="BL115" s="7" t="s">
        <v>167</v>
      </c>
      <c r="BM115" s="90" t="s">
        <v>1445</v>
      </c>
    </row>
    <row r="116" spans="2:65" s="14" customFormat="1" x14ac:dyDescent="0.2">
      <c r="B116" s="15"/>
      <c r="D116" s="92" t="s">
        <v>169</v>
      </c>
      <c r="F116" s="93" t="s">
        <v>1446</v>
      </c>
      <c r="L116" s="15"/>
      <c r="M116" s="139"/>
      <c r="N116" s="140"/>
      <c r="O116" s="140"/>
      <c r="P116" s="140"/>
      <c r="Q116" s="140"/>
      <c r="R116" s="140"/>
      <c r="S116" s="140"/>
      <c r="T116" s="141"/>
      <c r="AT116" s="7" t="s">
        <v>169</v>
      </c>
      <c r="AU116" s="7" t="s">
        <v>85</v>
      </c>
    </row>
    <row r="117" spans="2:65" s="14" customFormat="1" ht="6.95" customHeight="1" x14ac:dyDescent="0.2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15"/>
    </row>
  </sheetData>
  <sheetProtection password="EF63" sheet="1" objects="1" scenarios="1"/>
  <autoFilter ref="C82:K11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0" r:id="rId2"/>
    <hyperlink ref="F100" r:id="rId3"/>
    <hyperlink ref="F103" r:id="rId4"/>
    <hyperlink ref="F105" r:id="rId5"/>
    <hyperlink ref="F108" r:id="rId6"/>
    <hyperlink ref="F111" r:id="rId7"/>
    <hyperlink ref="F113" r:id="rId8"/>
    <hyperlink ref="F116" r:id="rId9"/>
  </hyperlinks>
  <pageMargins left="0.39374999999999999" right="0.39374999999999999" top="0.39374999999999999" bottom="0.39374999999999999" header="0" footer="0"/>
  <pageSetup paperSize="9" scale="76" fitToHeight="100" orientation="portrait" blackAndWhite="1" r:id="rId10"/>
  <headerFooter>
    <oddFooter>&amp;CStrana &amp;P z &amp;N</oddFooter>
  </headerFooter>
  <drawing r:id="rId1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workbookViewId="0">
      <pane ySplit="7" topLeftCell="A8" activePane="bottomLeft" state="frozen"/>
      <selection pane="bottomLeft" activeCell="F27" sqref="F27"/>
    </sheetView>
  </sheetViews>
  <sheetFormatPr defaultColWidth="9.33203125" defaultRowHeight="12.75" outlineLevelRow="2" x14ac:dyDescent="0.2"/>
  <cols>
    <col min="1" max="1" width="4" style="230" customWidth="1"/>
    <col min="2" max="2" width="14.83203125" style="233" customWidth="1"/>
    <col min="3" max="3" width="44.6640625" style="233" customWidth="1"/>
    <col min="4" max="4" width="5.6640625" style="230" customWidth="1"/>
    <col min="5" max="5" width="12.5" style="230" customWidth="1"/>
    <col min="6" max="6" width="11.5" style="230" customWidth="1"/>
    <col min="7" max="7" width="14.83203125" style="230" customWidth="1"/>
    <col min="8" max="25" width="0" style="230" hidden="1" customWidth="1"/>
    <col min="26" max="28" width="9.33203125" style="230"/>
    <col min="29" max="29" width="0" style="230" hidden="1" customWidth="1"/>
    <col min="30" max="30" width="9.33203125" style="230"/>
    <col min="31" max="41" width="0" style="230" hidden="1" customWidth="1"/>
    <col min="42" max="16384" width="9.33203125" style="230"/>
  </cols>
  <sheetData>
    <row r="1" spans="1:60" ht="15.75" customHeight="1" x14ac:dyDescent="0.25">
      <c r="A1" s="442" t="s">
        <v>1881</v>
      </c>
      <c r="B1" s="442"/>
      <c r="C1" s="442"/>
      <c r="D1" s="442"/>
      <c r="E1" s="442"/>
      <c r="F1" s="442"/>
      <c r="G1" s="442"/>
      <c r="AG1" s="230" t="s">
        <v>1882</v>
      </c>
    </row>
    <row r="2" spans="1:60" ht="25.15" customHeight="1" x14ac:dyDescent="0.2">
      <c r="A2" s="231" t="s">
        <v>1883</v>
      </c>
      <c r="B2" s="232" t="s">
        <v>1884</v>
      </c>
      <c r="C2" s="443" t="s">
        <v>1885</v>
      </c>
      <c r="D2" s="444"/>
      <c r="E2" s="444"/>
      <c r="F2" s="444"/>
      <c r="G2" s="445"/>
      <c r="AG2" s="230" t="s">
        <v>79</v>
      </c>
    </row>
    <row r="3" spans="1:60" ht="25.15" customHeight="1" x14ac:dyDescent="0.2">
      <c r="A3" s="231" t="s">
        <v>1886</v>
      </c>
      <c r="B3" s="232" t="s">
        <v>1887</v>
      </c>
      <c r="C3" s="443" t="s">
        <v>1888</v>
      </c>
      <c r="D3" s="444"/>
      <c r="E3" s="444"/>
      <c r="F3" s="444"/>
      <c r="G3" s="445"/>
      <c r="AC3" s="233" t="s">
        <v>79</v>
      </c>
      <c r="AG3" s="230" t="s">
        <v>1889</v>
      </c>
    </row>
    <row r="4" spans="1:60" ht="25.15" customHeight="1" x14ac:dyDescent="0.2">
      <c r="A4" s="234" t="s">
        <v>1890</v>
      </c>
      <c r="B4" s="235" t="s">
        <v>1891</v>
      </c>
      <c r="C4" s="446" t="s">
        <v>1944</v>
      </c>
      <c r="D4" s="447"/>
      <c r="E4" s="447"/>
      <c r="F4" s="447"/>
      <c r="G4" s="448"/>
      <c r="AG4" s="230" t="s">
        <v>1892</v>
      </c>
    </row>
    <row r="5" spans="1:60" x14ac:dyDescent="0.2">
      <c r="D5" s="236"/>
    </row>
    <row r="6" spans="1:60" ht="51" x14ac:dyDescent="0.2">
      <c r="A6" s="237" t="s">
        <v>1893</v>
      </c>
      <c r="B6" s="238" t="s">
        <v>1894</v>
      </c>
      <c r="C6" s="238" t="s">
        <v>1895</v>
      </c>
      <c r="D6" s="239" t="s">
        <v>147</v>
      </c>
      <c r="E6" s="237" t="s">
        <v>148</v>
      </c>
      <c r="F6" s="240" t="s">
        <v>1896</v>
      </c>
      <c r="G6" s="237" t="s">
        <v>1750</v>
      </c>
      <c r="H6" s="241" t="s">
        <v>1897</v>
      </c>
      <c r="I6" s="241" t="s">
        <v>1898</v>
      </c>
      <c r="J6" s="241" t="s">
        <v>1899</v>
      </c>
      <c r="K6" s="241" t="s">
        <v>1900</v>
      </c>
      <c r="L6" s="241" t="s">
        <v>42</v>
      </c>
      <c r="M6" s="241" t="s">
        <v>48</v>
      </c>
      <c r="N6" s="241" t="s">
        <v>1901</v>
      </c>
      <c r="O6" s="241" t="s">
        <v>1902</v>
      </c>
      <c r="P6" s="241" t="s">
        <v>1903</v>
      </c>
      <c r="Q6" s="241" t="s">
        <v>1904</v>
      </c>
      <c r="R6" s="241" t="s">
        <v>1905</v>
      </c>
      <c r="S6" s="241" t="s">
        <v>1906</v>
      </c>
      <c r="T6" s="241" t="s">
        <v>1907</v>
      </c>
      <c r="U6" s="241" t="s">
        <v>1908</v>
      </c>
      <c r="V6" s="241" t="s">
        <v>1909</v>
      </c>
      <c r="W6" s="241" t="s">
        <v>1910</v>
      </c>
      <c r="X6" s="241" t="s">
        <v>1911</v>
      </c>
      <c r="Y6" s="241" t="s">
        <v>1912</v>
      </c>
    </row>
    <row r="7" spans="1:60" hidden="1" x14ac:dyDescent="0.2">
      <c r="A7" s="242"/>
      <c r="B7" s="243"/>
      <c r="C7" s="243"/>
      <c r="D7" s="244"/>
      <c r="E7" s="245"/>
      <c r="F7" s="246"/>
      <c r="G7" s="246"/>
      <c r="H7" s="246"/>
      <c r="I7" s="246"/>
      <c r="J7" s="246"/>
      <c r="K7" s="246"/>
      <c r="L7" s="246"/>
      <c r="M7" s="246"/>
      <c r="N7" s="245"/>
      <c r="O7" s="245"/>
      <c r="P7" s="245"/>
      <c r="Q7" s="245"/>
      <c r="R7" s="246"/>
      <c r="S7" s="246"/>
      <c r="T7" s="246"/>
      <c r="U7" s="246"/>
      <c r="V7" s="246"/>
      <c r="W7" s="246"/>
      <c r="X7" s="246"/>
      <c r="Y7" s="246"/>
    </row>
    <row r="8" spans="1:60" x14ac:dyDescent="0.2">
      <c r="A8" s="247" t="s">
        <v>1677</v>
      </c>
      <c r="B8" s="248" t="s">
        <v>799</v>
      </c>
      <c r="C8" s="249" t="s">
        <v>1913</v>
      </c>
      <c r="D8" s="250"/>
      <c r="E8" s="251"/>
      <c r="F8" s="252"/>
      <c r="G8" s="253">
        <f>SUMIF(AG9:AG25,"&lt;&gt;NOR",G9:G25)</f>
        <v>0</v>
      </c>
      <c r="H8" s="254"/>
      <c r="I8" s="254">
        <f>SUM(I9:I25)</f>
        <v>34539.619999999995</v>
      </c>
      <c r="J8" s="254"/>
      <c r="K8" s="254">
        <f>SUM(K9:K25)</f>
        <v>7483.8600000000006</v>
      </c>
      <c r="L8" s="254"/>
      <c r="M8" s="254">
        <f>SUM(M9:M25)</f>
        <v>0</v>
      </c>
      <c r="N8" s="255"/>
      <c r="O8" s="255">
        <f>SUM(O9:O25)</f>
        <v>0.12</v>
      </c>
      <c r="P8" s="255"/>
      <c r="Q8" s="255">
        <f>SUM(Q9:Q25)</f>
        <v>0</v>
      </c>
      <c r="R8" s="254"/>
      <c r="S8" s="254"/>
      <c r="T8" s="254"/>
      <c r="U8" s="254"/>
      <c r="V8" s="254">
        <f>SUM(V9:V25)</f>
        <v>13.36</v>
      </c>
      <c r="W8" s="254"/>
      <c r="X8" s="254"/>
      <c r="Y8" s="254"/>
      <c r="AG8" s="230" t="s">
        <v>1914</v>
      </c>
    </row>
    <row r="9" spans="1:60" ht="22.5" outlineLevel="1" x14ac:dyDescent="0.2">
      <c r="A9" s="256">
        <v>1</v>
      </c>
      <c r="B9" s="257" t="s">
        <v>1915</v>
      </c>
      <c r="C9" s="258" t="s">
        <v>2185</v>
      </c>
      <c r="D9" s="259" t="s">
        <v>397</v>
      </c>
      <c r="E9" s="260">
        <v>17.319500000000001</v>
      </c>
      <c r="F9" s="229"/>
      <c r="G9" s="261">
        <f>ROUND(E9*F9,2)</f>
        <v>0</v>
      </c>
      <c r="H9" s="262">
        <v>364.95</v>
      </c>
      <c r="I9" s="263">
        <f>ROUND(E9*H9,2)</f>
        <v>6320.75</v>
      </c>
      <c r="J9" s="262">
        <v>162.05000000000001</v>
      </c>
      <c r="K9" s="263">
        <f>ROUND(E9*J9,2)</f>
        <v>2806.62</v>
      </c>
      <c r="L9" s="263">
        <v>15</v>
      </c>
      <c r="M9" s="263">
        <f>G9*(1+L9/100)</f>
        <v>0</v>
      </c>
      <c r="N9" s="264">
        <v>1.33E-3</v>
      </c>
      <c r="O9" s="264">
        <f>ROUND(E9*N9,2)</f>
        <v>0.02</v>
      </c>
      <c r="P9" s="264">
        <v>0</v>
      </c>
      <c r="Q9" s="264">
        <f>ROUND(E9*P9,2)</f>
        <v>0</v>
      </c>
      <c r="R9" s="263"/>
      <c r="S9" s="263" t="s">
        <v>1916</v>
      </c>
      <c r="T9" s="263" t="s">
        <v>1916</v>
      </c>
      <c r="U9" s="263">
        <v>0.28499999999999998</v>
      </c>
      <c r="V9" s="263">
        <f>ROUND(E9*U9,2)</f>
        <v>4.9400000000000004</v>
      </c>
      <c r="W9" s="263"/>
      <c r="X9" s="263" t="s">
        <v>1917</v>
      </c>
      <c r="Y9" s="263" t="s">
        <v>1918</v>
      </c>
      <c r="Z9" s="265"/>
      <c r="AA9" s="265"/>
      <c r="AB9" s="265"/>
      <c r="AC9" s="265"/>
      <c r="AD9" s="265"/>
      <c r="AE9" s="265"/>
      <c r="AF9" s="265"/>
      <c r="AG9" s="265" t="s">
        <v>1919</v>
      </c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5"/>
      <c r="BA9" s="265"/>
      <c r="BB9" s="265"/>
      <c r="BC9" s="265"/>
      <c r="BD9" s="265"/>
      <c r="BE9" s="265"/>
      <c r="BF9" s="265"/>
      <c r="BG9" s="265"/>
      <c r="BH9" s="265"/>
    </row>
    <row r="10" spans="1:60" outlineLevel="2" x14ac:dyDescent="0.2">
      <c r="A10" s="266"/>
      <c r="B10" s="267"/>
      <c r="C10" s="440" t="s">
        <v>1920</v>
      </c>
      <c r="D10" s="441"/>
      <c r="E10" s="441"/>
      <c r="F10" s="441"/>
      <c r="G10" s="441"/>
      <c r="H10" s="263"/>
      <c r="I10" s="263"/>
      <c r="J10" s="263"/>
      <c r="K10" s="263"/>
      <c r="L10" s="263"/>
      <c r="M10" s="263"/>
      <c r="N10" s="264"/>
      <c r="O10" s="264"/>
      <c r="P10" s="264"/>
      <c r="Q10" s="264"/>
      <c r="R10" s="263"/>
      <c r="S10" s="263"/>
      <c r="T10" s="263"/>
      <c r="U10" s="263"/>
      <c r="V10" s="263"/>
      <c r="W10" s="263"/>
      <c r="X10" s="263"/>
      <c r="Y10" s="263"/>
      <c r="Z10" s="265"/>
      <c r="AA10" s="265"/>
      <c r="AB10" s="265"/>
      <c r="AC10" s="265"/>
      <c r="AD10" s="265"/>
      <c r="AE10" s="265"/>
      <c r="AF10" s="265"/>
      <c r="AG10" s="265" t="s">
        <v>1921</v>
      </c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  <c r="AX10" s="265"/>
      <c r="AY10" s="265"/>
      <c r="AZ10" s="265"/>
      <c r="BA10" s="265"/>
      <c r="BB10" s="265"/>
      <c r="BC10" s="265"/>
      <c r="BD10" s="265"/>
      <c r="BE10" s="265"/>
      <c r="BF10" s="265"/>
      <c r="BG10" s="265"/>
      <c r="BH10" s="265"/>
    </row>
    <row r="11" spans="1:60" outlineLevel="2" x14ac:dyDescent="0.2">
      <c r="A11" s="266"/>
      <c r="B11" s="267"/>
      <c r="C11" s="268" t="s">
        <v>1922</v>
      </c>
      <c r="D11" s="269"/>
      <c r="E11" s="270">
        <v>17.319500000000001</v>
      </c>
      <c r="F11" s="263"/>
      <c r="G11" s="263"/>
      <c r="H11" s="263"/>
      <c r="I11" s="263"/>
      <c r="J11" s="263"/>
      <c r="K11" s="263"/>
      <c r="L11" s="263"/>
      <c r="M11" s="263"/>
      <c r="N11" s="264"/>
      <c r="O11" s="264"/>
      <c r="P11" s="264"/>
      <c r="Q11" s="264"/>
      <c r="R11" s="263"/>
      <c r="S11" s="263"/>
      <c r="T11" s="263"/>
      <c r="U11" s="263"/>
      <c r="V11" s="263"/>
      <c r="W11" s="263"/>
      <c r="X11" s="263"/>
      <c r="Y11" s="263"/>
      <c r="Z11" s="265"/>
      <c r="AA11" s="265"/>
      <c r="AB11" s="265"/>
      <c r="AC11" s="265"/>
      <c r="AD11" s="265"/>
      <c r="AE11" s="265"/>
      <c r="AF11" s="265"/>
      <c r="AG11" s="265" t="s">
        <v>171</v>
      </c>
      <c r="AH11" s="265">
        <v>0</v>
      </c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  <c r="BF11" s="265"/>
      <c r="BG11" s="265"/>
      <c r="BH11" s="265"/>
    </row>
    <row r="12" spans="1:60" ht="22.5" outlineLevel="1" x14ac:dyDescent="0.2">
      <c r="A12" s="256">
        <v>2</v>
      </c>
      <c r="B12" s="257" t="s">
        <v>1923</v>
      </c>
      <c r="C12" s="258" t="s">
        <v>2186</v>
      </c>
      <c r="D12" s="259" t="s">
        <v>397</v>
      </c>
      <c r="E12" s="260">
        <v>17.319500000000001</v>
      </c>
      <c r="F12" s="229"/>
      <c r="G12" s="261">
        <f>ROUND(E12*F12,2)</f>
        <v>0</v>
      </c>
      <c r="H12" s="262">
        <v>51.95</v>
      </c>
      <c r="I12" s="263">
        <f>ROUND(E12*H12,2)</f>
        <v>899.75</v>
      </c>
      <c r="J12" s="262">
        <v>68.05</v>
      </c>
      <c r="K12" s="263">
        <f>ROUND(E12*J12,2)</f>
        <v>1178.5899999999999</v>
      </c>
      <c r="L12" s="263">
        <v>15</v>
      </c>
      <c r="M12" s="263">
        <f>G12*(1+L12/100)</f>
        <v>0</v>
      </c>
      <c r="N12" s="264">
        <v>3.0000000000000001E-5</v>
      </c>
      <c r="O12" s="264">
        <f>ROUND(E12*N12,2)</f>
        <v>0</v>
      </c>
      <c r="P12" s="264">
        <v>0</v>
      </c>
      <c r="Q12" s="264">
        <f>ROUND(E12*P12,2)</f>
        <v>0</v>
      </c>
      <c r="R12" s="263"/>
      <c r="S12" s="263" t="s">
        <v>1916</v>
      </c>
      <c r="T12" s="263" t="s">
        <v>1916</v>
      </c>
      <c r="U12" s="263">
        <v>0.129</v>
      </c>
      <c r="V12" s="263">
        <f>ROUND(E12*U12,2)</f>
        <v>2.23</v>
      </c>
      <c r="W12" s="263"/>
      <c r="X12" s="263" t="s">
        <v>1917</v>
      </c>
      <c r="Y12" s="263" t="s">
        <v>1918</v>
      </c>
      <c r="Z12" s="265"/>
      <c r="AA12" s="265"/>
      <c r="AB12" s="265"/>
      <c r="AC12" s="265"/>
      <c r="AD12" s="265"/>
      <c r="AE12" s="265"/>
      <c r="AF12" s="265"/>
      <c r="AG12" s="265" t="s">
        <v>1919</v>
      </c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  <c r="BG12" s="265"/>
      <c r="BH12" s="265"/>
    </row>
    <row r="13" spans="1:60" outlineLevel="2" x14ac:dyDescent="0.2">
      <c r="A13" s="266"/>
      <c r="B13" s="267"/>
      <c r="C13" s="440" t="s">
        <v>1924</v>
      </c>
      <c r="D13" s="441"/>
      <c r="E13" s="441"/>
      <c r="F13" s="441"/>
      <c r="G13" s="441"/>
      <c r="H13" s="263"/>
      <c r="I13" s="263"/>
      <c r="J13" s="263"/>
      <c r="K13" s="263"/>
      <c r="L13" s="263"/>
      <c r="M13" s="263"/>
      <c r="N13" s="264"/>
      <c r="O13" s="264"/>
      <c r="P13" s="264"/>
      <c r="Q13" s="264"/>
      <c r="R13" s="263"/>
      <c r="S13" s="263"/>
      <c r="T13" s="263"/>
      <c r="U13" s="263"/>
      <c r="V13" s="263"/>
      <c r="W13" s="263"/>
      <c r="X13" s="263"/>
      <c r="Y13" s="263"/>
      <c r="Z13" s="265"/>
      <c r="AA13" s="265"/>
      <c r="AB13" s="265"/>
      <c r="AC13" s="265"/>
      <c r="AD13" s="265"/>
      <c r="AE13" s="265"/>
      <c r="AF13" s="265"/>
      <c r="AG13" s="265" t="s">
        <v>1921</v>
      </c>
      <c r="AH13" s="265"/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  <c r="BB13" s="265"/>
      <c r="BC13" s="265"/>
      <c r="BD13" s="265"/>
      <c r="BE13" s="265"/>
      <c r="BF13" s="265"/>
      <c r="BG13" s="265"/>
      <c r="BH13" s="265"/>
    </row>
    <row r="14" spans="1:60" outlineLevel="2" x14ac:dyDescent="0.2">
      <c r="A14" s="266"/>
      <c r="B14" s="267"/>
      <c r="C14" s="268" t="s">
        <v>1922</v>
      </c>
      <c r="D14" s="269"/>
      <c r="E14" s="270">
        <v>17.319500000000001</v>
      </c>
      <c r="F14" s="263"/>
      <c r="G14" s="263"/>
      <c r="H14" s="263"/>
      <c r="I14" s="263"/>
      <c r="J14" s="263"/>
      <c r="K14" s="263"/>
      <c r="L14" s="263"/>
      <c r="M14" s="263"/>
      <c r="N14" s="264"/>
      <c r="O14" s="264"/>
      <c r="P14" s="264"/>
      <c r="Q14" s="264"/>
      <c r="R14" s="263"/>
      <c r="S14" s="263"/>
      <c r="T14" s="263"/>
      <c r="U14" s="263"/>
      <c r="V14" s="263"/>
      <c r="W14" s="263"/>
      <c r="X14" s="263"/>
      <c r="Y14" s="263"/>
      <c r="Z14" s="265"/>
      <c r="AA14" s="265"/>
      <c r="AB14" s="265"/>
      <c r="AC14" s="265"/>
      <c r="AD14" s="265"/>
      <c r="AE14" s="265"/>
      <c r="AF14" s="265"/>
      <c r="AG14" s="265" t="s">
        <v>171</v>
      </c>
      <c r="AH14" s="265">
        <v>0</v>
      </c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  <c r="AU14" s="265"/>
      <c r="AV14" s="265"/>
      <c r="AW14" s="265"/>
      <c r="AX14" s="265"/>
      <c r="AY14" s="265"/>
      <c r="AZ14" s="265"/>
      <c r="BA14" s="265"/>
      <c r="BB14" s="265"/>
      <c r="BC14" s="265"/>
      <c r="BD14" s="265"/>
      <c r="BE14" s="265"/>
      <c r="BF14" s="265"/>
      <c r="BG14" s="265"/>
      <c r="BH14" s="265"/>
    </row>
    <row r="15" spans="1:60" ht="22.5" outlineLevel="1" x14ac:dyDescent="0.2">
      <c r="A15" s="256">
        <v>3</v>
      </c>
      <c r="B15" s="257" t="s">
        <v>1925</v>
      </c>
      <c r="C15" s="258" t="s">
        <v>2187</v>
      </c>
      <c r="D15" s="259" t="s">
        <v>525</v>
      </c>
      <c r="E15" s="260">
        <v>0.73699999999999999</v>
      </c>
      <c r="F15" s="229"/>
      <c r="G15" s="261">
        <f>ROUND(E15*F15,2)</f>
        <v>0</v>
      </c>
      <c r="H15" s="262">
        <v>392.7</v>
      </c>
      <c r="I15" s="263">
        <f>ROUND(E15*H15,2)</f>
        <v>289.42</v>
      </c>
      <c r="J15" s="262">
        <v>130.30000000000001</v>
      </c>
      <c r="K15" s="263">
        <f>ROUND(E15*J15,2)</f>
        <v>96.03</v>
      </c>
      <c r="L15" s="263">
        <v>15</v>
      </c>
      <c r="M15" s="263">
        <f>G15*(1+L15/100)</f>
        <v>0</v>
      </c>
      <c r="N15" s="264">
        <v>0</v>
      </c>
      <c r="O15" s="264">
        <f>ROUND(E15*N15,2)</f>
        <v>0</v>
      </c>
      <c r="P15" s="264">
        <v>0</v>
      </c>
      <c r="Q15" s="264">
        <f>ROUND(E15*P15,2)</f>
        <v>0</v>
      </c>
      <c r="R15" s="263"/>
      <c r="S15" s="263" t="s">
        <v>1916</v>
      </c>
      <c r="T15" s="263" t="s">
        <v>1916</v>
      </c>
      <c r="U15" s="263">
        <v>0.22700000000000001</v>
      </c>
      <c r="V15" s="263">
        <f>ROUND(E15*U15,2)</f>
        <v>0.17</v>
      </c>
      <c r="W15" s="263"/>
      <c r="X15" s="263" t="s">
        <v>1917</v>
      </c>
      <c r="Y15" s="263" t="s">
        <v>1918</v>
      </c>
      <c r="Z15" s="265"/>
      <c r="AA15" s="265"/>
      <c r="AB15" s="265"/>
      <c r="AC15" s="265"/>
      <c r="AD15" s="265"/>
      <c r="AE15" s="265"/>
      <c r="AF15" s="265"/>
      <c r="AG15" s="265" t="s">
        <v>1919</v>
      </c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  <c r="AZ15" s="265"/>
      <c r="BA15" s="265"/>
      <c r="BB15" s="265"/>
      <c r="BC15" s="265"/>
      <c r="BD15" s="265"/>
      <c r="BE15" s="265"/>
      <c r="BF15" s="265"/>
      <c r="BG15" s="265"/>
      <c r="BH15" s="265"/>
    </row>
    <row r="16" spans="1:60" outlineLevel="2" x14ac:dyDescent="0.2">
      <c r="A16" s="266"/>
      <c r="B16" s="267"/>
      <c r="C16" s="268" t="s">
        <v>1162</v>
      </c>
      <c r="D16" s="269"/>
      <c r="E16" s="270">
        <v>0.73699999999999999</v>
      </c>
      <c r="F16" s="285"/>
      <c r="G16" s="263"/>
      <c r="H16" s="263"/>
      <c r="I16" s="263"/>
      <c r="J16" s="263"/>
      <c r="K16" s="263"/>
      <c r="L16" s="263"/>
      <c r="M16" s="263"/>
      <c r="N16" s="264"/>
      <c r="O16" s="264"/>
      <c r="P16" s="264"/>
      <c r="Q16" s="264"/>
      <c r="R16" s="263"/>
      <c r="S16" s="263"/>
      <c r="T16" s="263"/>
      <c r="U16" s="263"/>
      <c r="V16" s="263"/>
      <c r="W16" s="263"/>
      <c r="X16" s="263"/>
      <c r="Y16" s="263"/>
      <c r="Z16" s="265"/>
      <c r="AA16" s="265"/>
      <c r="AB16" s="265"/>
      <c r="AC16" s="265"/>
      <c r="AD16" s="265"/>
      <c r="AE16" s="265"/>
      <c r="AF16" s="265"/>
      <c r="AG16" s="265" t="s">
        <v>171</v>
      </c>
      <c r="AH16" s="265">
        <v>0</v>
      </c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</row>
    <row r="17" spans="1:60" ht="22.5" outlineLevel="1" x14ac:dyDescent="0.2">
      <c r="A17" s="256">
        <v>4</v>
      </c>
      <c r="B17" s="257" t="s">
        <v>1926</v>
      </c>
      <c r="C17" s="258" t="s">
        <v>1927</v>
      </c>
      <c r="D17" s="259" t="s">
        <v>525</v>
      </c>
      <c r="E17" s="260">
        <v>3</v>
      </c>
      <c r="F17" s="229"/>
      <c r="G17" s="261">
        <f>ROUND(E17*F17,2)</f>
        <v>0</v>
      </c>
      <c r="H17" s="262">
        <v>7307.43</v>
      </c>
      <c r="I17" s="263">
        <f>ROUND(E17*H17,2)</f>
        <v>21922.29</v>
      </c>
      <c r="J17" s="262">
        <v>832.57</v>
      </c>
      <c r="K17" s="263">
        <f>ROUND(E17*J17,2)</f>
        <v>2497.71</v>
      </c>
      <c r="L17" s="263">
        <v>15</v>
      </c>
      <c r="M17" s="263">
        <f>G17*(1+L17/100)</f>
        <v>0</v>
      </c>
      <c r="N17" s="264">
        <v>0.03</v>
      </c>
      <c r="O17" s="264">
        <f>ROUND(E17*N17,2)</f>
        <v>0.09</v>
      </c>
      <c r="P17" s="264">
        <v>0</v>
      </c>
      <c r="Q17" s="264">
        <f>ROUND(E17*P17,2)</f>
        <v>0</v>
      </c>
      <c r="R17" s="263"/>
      <c r="S17" s="263" t="s">
        <v>1916</v>
      </c>
      <c r="T17" s="263" t="s">
        <v>1916</v>
      </c>
      <c r="U17" s="263">
        <v>1.6439999999999999</v>
      </c>
      <c r="V17" s="263">
        <f>ROUND(E17*U17,2)</f>
        <v>4.93</v>
      </c>
      <c r="W17" s="263"/>
      <c r="X17" s="263" t="s">
        <v>1917</v>
      </c>
      <c r="Y17" s="263" t="s">
        <v>1918</v>
      </c>
      <c r="Z17" s="265"/>
      <c r="AA17" s="265"/>
      <c r="AB17" s="265"/>
      <c r="AC17" s="265"/>
      <c r="AD17" s="265"/>
      <c r="AE17" s="265"/>
      <c r="AF17" s="265"/>
      <c r="AG17" s="265" t="s">
        <v>1919</v>
      </c>
      <c r="AH17" s="265"/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  <c r="BB17" s="265"/>
      <c r="BC17" s="265"/>
      <c r="BD17" s="265"/>
      <c r="BE17" s="265"/>
      <c r="BF17" s="265"/>
      <c r="BG17" s="265"/>
      <c r="BH17" s="265"/>
    </row>
    <row r="18" spans="1:60" outlineLevel="2" x14ac:dyDescent="0.2">
      <c r="A18" s="266"/>
      <c r="B18" s="267"/>
      <c r="C18" s="268" t="s">
        <v>183</v>
      </c>
      <c r="D18" s="269"/>
      <c r="E18" s="270">
        <v>3</v>
      </c>
      <c r="F18" s="285"/>
      <c r="G18" s="263"/>
      <c r="H18" s="263"/>
      <c r="I18" s="263"/>
      <c r="J18" s="263"/>
      <c r="K18" s="263"/>
      <c r="L18" s="263"/>
      <c r="M18" s="263"/>
      <c r="N18" s="264"/>
      <c r="O18" s="264"/>
      <c r="P18" s="264"/>
      <c r="Q18" s="264"/>
      <c r="R18" s="263"/>
      <c r="S18" s="263"/>
      <c r="T18" s="263"/>
      <c r="U18" s="263"/>
      <c r="V18" s="263"/>
      <c r="W18" s="263"/>
      <c r="X18" s="263"/>
      <c r="Y18" s="263"/>
      <c r="Z18" s="265"/>
      <c r="AA18" s="265"/>
      <c r="AB18" s="265"/>
      <c r="AC18" s="265"/>
      <c r="AD18" s="265"/>
      <c r="AE18" s="265"/>
      <c r="AF18" s="265"/>
      <c r="AG18" s="265" t="s">
        <v>171</v>
      </c>
      <c r="AH18" s="265">
        <v>0</v>
      </c>
      <c r="AI18" s="265"/>
      <c r="AJ18" s="265"/>
      <c r="AK18" s="265"/>
      <c r="AL18" s="265"/>
      <c r="AM18" s="265"/>
      <c r="AN18" s="265"/>
      <c r="AO18" s="265"/>
      <c r="AP18" s="265"/>
      <c r="AQ18" s="265"/>
      <c r="AR18" s="265"/>
      <c r="AS18" s="265"/>
      <c r="AT18" s="265"/>
      <c r="AU18" s="265"/>
      <c r="AV18" s="265"/>
      <c r="AW18" s="265"/>
      <c r="AX18" s="265"/>
      <c r="AY18" s="265"/>
      <c r="AZ18" s="265"/>
      <c r="BA18" s="265"/>
      <c r="BB18" s="265"/>
      <c r="BC18" s="265"/>
      <c r="BD18" s="265"/>
      <c r="BE18" s="265"/>
      <c r="BF18" s="265"/>
      <c r="BG18" s="265"/>
      <c r="BH18" s="265"/>
    </row>
    <row r="19" spans="1:60" outlineLevel="1" x14ac:dyDescent="0.2">
      <c r="A19" s="256">
        <v>5</v>
      </c>
      <c r="B19" s="257" t="s">
        <v>1928</v>
      </c>
      <c r="C19" s="258" t="s">
        <v>1929</v>
      </c>
      <c r="D19" s="259" t="s">
        <v>525</v>
      </c>
      <c r="E19" s="260">
        <v>2.2109999999999999</v>
      </c>
      <c r="F19" s="229"/>
      <c r="G19" s="261">
        <f>ROUND(E19*F19,2)</f>
        <v>0</v>
      </c>
      <c r="H19" s="262">
        <v>0</v>
      </c>
      <c r="I19" s="263">
        <f>ROUND(E19*H19,2)</f>
        <v>0</v>
      </c>
      <c r="J19" s="262">
        <v>252.5</v>
      </c>
      <c r="K19" s="263">
        <f>ROUND(E19*J19,2)</f>
        <v>558.28</v>
      </c>
      <c r="L19" s="263">
        <v>15</v>
      </c>
      <c r="M19" s="263">
        <f>G19*(1+L19/100)</f>
        <v>0</v>
      </c>
      <c r="N19" s="264">
        <v>0</v>
      </c>
      <c r="O19" s="264">
        <f>ROUND(E19*N19,2)</f>
        <v>0</v>
      </c>
      <c r="P19" s="264">
        <v>0</v>
      </c>
      <c r="Q19" s="264">
        <f>ROUND(E19*P19,2)</f>
        <v>0</v>
      </c>
      <c r="R19" s="263"/>
      <c r="S19" s="263" t="s">
        <v>1916</v>
      </c>
      <c r="T19" s="263" t="s">
        <v>1916</v>
      </c>
      <c r="U19" s="263">
        <v>0.29060000000000002</v>
      </c>
      <c r="V19" s="263">
        <f>ROUND(E19*U19,2)</f>
        <v>0.64</v>
      </c>
      <c r="W19" s="263"/>
      <c r="X19" s="263" t="s">
        <v>1917</v>
      </c>
      <c r="Y19" s="263" t="s">
        <v>1918</v>
      </c>
      <c r="Z19" s="265"/>
      <c r="AA19" s="265"/>
      <c r="AB19" s="265"/>
      <c r="AC19" s="265"/>
      <c r="AD19" s="265"/>
      <c r="AE19" s="265"/>
      <c r="AF19" s="265"/>
      <c r="AG19" s="265" t="s">
        <v>1919</v>
      </c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  <c r="BB19" s="265"/>
      <c r="BC19" s="265"/>
      <c r="BD19" s="265"/>
      <c r="BE19" s="265"/>
      <c r="BF19" s="265"/>
      <c r="BG19" s="265"/>
      <c r="BH19" s="265"/>
    </row>
    <row r="20" spans="1:60" outlineLevel="2" x14ac:dyDescent="0.2">
      <c r="A20" s="266"/>
      <c r="B20" s="267"/>
      <c r="C20" s="268" t="s">
        <v>1725</v>
      </c>
      <c r="D20" s="269"/>
      <c r="E20" s="270">
        <v>2.2109999999999999</v>
      </c>
      <c r="F20" s="285"/>
      <c r="G20" s="263"/>
      <c r="H20" s="263"/>
      <c r="I20" s="263"/>
      <c r="J20" s="263"/>
      <c r="K20" s="263"/>
      <c r="L20" s="263"/>
      <c r="M20" s="263"/>
      <c r="N20" s="264"/>
      <c r="O20" s="264"/>
      <c r="P20" s="264"/>
      <c r="Q20" s="264"/>
      <c r="R20" s="263"/>
      <c r="S20" s="263"/>
      <c r="T20" s="263"/>
      <c r="U20" s="263"/>
      <c r="V20" s="263"/>
      <c r="W20" s="263"/>
      <c r="X20" s="263"/>
      <c r="Y20" s="263"/>
      <c r="Z20" s="265"/>
      <c r="AA20" s="265"/>
      <c r="AB20" s="265"/>
      <c r="AC20" s="265"/>
      <c r="AD20" s="265"/>
      <c r="AE20" s="265"/>
      <c r="AF20" s="265"/>
      <c r="AG20" s="265" t="s">
        <v>171</v>
      </c>
      <c r="AH20" s="265">
        <v>0</v>
      </c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</row>
    <row r="21" spans="1:60" outlineLevel="1" x14ac:dyDescent="0.2">
      <c r="A21" s="271">
        <v>6</v>
      </c>
      <c r="B21" s="272" t="s">
        <v>1930</v>
      </c>
      <c r="C21" s="273" t="s">
        <v>1931</v>
      </c>
      <c r="D21" s="274" t="s">
        <v>198</v>
      </c>
      <c r="E21" s="275">
        <v>0.11871</v>
      </c>
      <c r="F21" s="286"/>
      <c r="G21" s="276">
        <f>ROUND(E21*F21,2)</f>
        <v>0</v>
      </c>
      <c r="H21" s="262">
        <v>0</v>
      </c>
      <c r="I21" s="263">
        <f>ROUND(E21*H21,2)</f>
        <v>0</v>
      </c>
      <c r="J21" s="262">
        <v>778</v>
      </c>
      <c r="K21" s="263">
        <f>ROUND(E21*J21,2)</f>
        <v>92.36</v>
      </c>
      <c r="L21" s="263">
        <v>15</v>
      </c>
      <c r="M21" s="263">
        <f>G21*(1+L21/100)</f>
        <v>0</v>
      </c>
      <c r="N21" s="264">
        <v>0</v>
      </c>
      <c r="O21" s="264">
        <f>ROUND(E21*N21,2)</f>
        <v>0</v>
      </c>
      <c r="P21" s="264">
        <v>0</v>
      </c>
      <c r="Q21" s="264">
        <f>ROUND(E21*P21,2)</f>
        <v>0</v>
      </c>
      <c r="R21" s="263"/>
      <c r="S21" s="263" t="s">
        <v>1916</v>
      </c>
      <c r="T21" s="263" t="s">
        <v>1916</v>
      </c>
      <c r="U21" s="263">
        <v>1.3740000000000001</v>
      </c>
      <c r="V21" s="263">
        <f>ROUND(E21*U21,2)</f>
        <v>0.16</v>
      </c>
      <c r="W21" s="263"/>
      <c r="X21" s="263" t="s">
        <v>664</v>
      </c>
      <c r="Y21" s="263" t="s">
        <v>1918</v>
      </c>
      <c r="Z21" s="265"/>
      <c r="AA21" s="265"/>
      <c r="AB21" s="265"/>
      <c r="AC21" s="265"/>
      <c r="AD21" s="265"/>
      <c r="AE21" s="265"/>
      <c r="AF21" s="265"/>
      <c r="AG21" s="265" t="s">
        <v>1932</v>
      </c>
      <c r="AH21" s="265"/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  <c r="BB21" s="265"/>
      <c r="BC21" s="265"/>
      <c r="BD21" s="265"/>
      <c r="BE21" s="265"/>
      <c r="BF21" s="265"/>
      <c r="BG21" s="265"/>
      <c r="BH21" s="265"/>
    </row>
    <row r="22" spans="1:60" outlineLevel="1" x14ac:dyDescent="0.2">
      <c r="A22" s="256">
        <v>7</v>
      </c>
      <c r="B22" s="257" t="s">
        <v>1933</v>
      </c>
      <c r="C22" s="258" t="s">
        <v>1934</v>
      </c>
      <c r="D22" s="259" t="s">
        <v>525</v>
      </c>
      <c r="E22" s="260">
        <v>2.2109999999999999</v>
      </c>
      <c r="F22" s="229"/>
      <c r="G22" s="261">
        <f>ROUND(E22*F22,2)</f>
        <v>0</v>
      </c>
      <c r="H22" s="262">
        <v>0</v>
      </c>
      <c r="I22" s="263">
        <f>ROUND(E22*H22,2)</f>
        <v>0</v>
      </c>
      <c r="J22" s="262">
        <v>115</v>
      </c>
      <c r="K22" s="263">
        <f>ROUND(E22*J22,2)</f>
        <v>254.27</v>
      </c>
      <c r="L22" s="263">
        <v>15</v>
      </c>
      <c r="M22" s="263">
        <f>G22*(1+L22/100)</f>
        <v>0</v>
      </c>
      <c r="N22" s="264">
        <v>0</v>
      </c>
      <c r="O22" s="264">
        <f>ROUND(E22*N22,2)</f>
        <v>0</v>
      </c>
      <c r="P22" s="264">
        <v>0</v>
      </c>
      <c r="Q22" s="264">
        <f>ROUND(E22*P22,2)</f>
        <v>0</v>
      </c>
      <c r="R22" s="263"/>
      <c r="S22" s="263" t="s">
        <v>1916</v>
      </c>
      <c r="T22" s="263" t="s">
        <v>1916</v>
      </c>
      <c r="U22" s="263">
        <v>0.1321</v>
      </c>
      <c r="V22" s="263">
        <f>ROUND(E22*U22,2)</f>
        <v>0.28999999999999998</v>
      </c>
      <c r="W22" s="263"/>
      <c r="X22" s="263" t="s">
        <v>1917</v>
      </c>
      <c r="Y22" s="263" t="s">
        <v>1918</v>
      </c>
      <c r="Z22" s="265"/>
      <c r="AA22" s="265"/>
      <c r="AB22" s="265"/>
      <c r="AC22" s="265"/>
      <c r="AD22" s="265"/>
      <c r="AE22" s="265"/>
      <c r="AF22" s="265"/>
      <c r="AG22" s="265" t="s">
        <v>1919</v>
      </c>
      <c r="AH22" s="265"/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65"/>
      <c r="AZ22" s="265"/>
      <c r="BA22" s="265"/>
      <c r="BB22" s="265"/>
      <c r="BC22" s="265"/>
      <c r="BD22" s="265"/>
      <c r="BE22" s="265"/>
      <c r="BF22" s="265"/>
      <c r="BG22" s="265"/>
      <c r="BH22" s="265"/>
    </row>
    <row r="23" spans="1:60" outlineLevel="2" x14ac:dyDescent="0.2">
      <c r="A23" s="266"/>
      <c r="B23" s="267"/>
      <c r="C23" s="268" t="s">
        <v>1725</v>
      </c>
      <c r="D23" s="269"/>
      <c r="E23" s="270">
        <v>2.2109999999999999</v>
      </c>
      <c r="F23" s="285"/>
      <c r="G23" s="263"/>
      <c r="H23" s="263"/>
      <c r="I23" s="263"/>
      <c r="J23" s="263"/>
      <c r="K23" s="263"/>
      <c r="L23" s="263"/>
      <c r="M23" s="263"/>
      <c r="N23" s="264"/>
      <c r="O23" s="264"/>
      <c r="P23" s="264"/>
      <c r="Q23" s="264"/>
      <c r="R23" s="263"/>
      <c r="S23" s="263"/>
      <c r="T23" s="263"/>
      <c r="U23" s="263"/>
      <c r="V23" s="263"/>
      <c r="W23" s="263"/>
      <c r="X23" s="263"/>
      <c r="Y23" s="263"/>
      <c r="Z23" s="265"/>
      <c r="AA23" s="265"/>
      <c r="AB23" s="265"/>
      <c r="AC23" s="265"/>
      <c r="AD23" s="265"/>
      <c r="AE23" s="265"/>
      <c r="AF23" s="265"/>
      <c r="AG23" s="265" t="s">
        <v>171</v>
      </c>
      <c r="AH23" s="265">
        <v>0</v>
      </c>
      <c r="AI23" s="265"/>
      <c r="AJ23" s="265"/>
      <c r="AK23" s="265"/>
      <c r="AL23" s="265"/>
      <c r="AM23" s="265"/>
      <c r="AN23" s="265"/>
      <c r="AO23" s="265"/>
      <c r="AP23" s="265"/>
      <c r="AQ23" s="265"/>
      <c r="AR23" s="265"/>
      <c r="AS23" s="265"/>
      <c r="AT23" s="265"/>
      <c r="AU23" s="265"/>
      <c r="AV23" s="265"/>
      <c r="AW23" s="265"/>
      <c r="AX23" s="265"/>
      <c r="AY23" s="265"/>
      <c r="AZ23" s="265"/>
      <c r="BA23" s="265"/>
      <c r="BB23" s="265"/>
      <c r="BC23" s="265"/>
      <c r="BD23" s="265"/>
      <c r="BE23" s="265"/>
      <c r="BF23" s="265"/>
      <c r="BG23" s="265"/>
      <c r="BH23" s="265"/>
    </row>
    <row r="24" spans="1:60" ht="22.5" outlineLevel="1" x14ac:dyDescent="0.2">
      <c r="A24" s="256">
        <v>8</v>
      </c>
      <c r="B24" s="257" t="s">
        <v>1935</v>
      </c>
      <c r="C24" s="258" t="s">
        <v>2188</v>
      </c>
      <c r="D24" s="259" t="s">
        <v>525</v>
      </c>
      <c r="E24" s="260">
        <v>10.318</v>
      </c>
      <c r="F24" s="229"/>
      <c r="G24" s="261">
        <f>ROUND(E24*F24,2)</f>
        <v>0</v>
      </c>
      <c r="H24" s="262">
        <v>495</v>
      </c>
      <c r="I24" s="263">
        <f>ROUND(E24*H24,2)</f>
        <v>5107.41</v>
      </c>
      <c r="J24" s="262">
        <v>0</v>
      </c>
      <c r="K24" s="263">
        <f>ROUND(E24*J24,2)</f>
        <v>0</v>
      </c>
      <c r="L24" s="263">
        <v>15</v>
      </c>
      <c r="M24" s="263">
        <f>G24*(1+L24/100)</f>
        <v>0</v>
      </c>
      <c r="N24" s="264">
        <v>5.0000000000000001E-4</v>
      </c>
      <c r="O24" s="264">
        <f>ROUND(E24*N24,2)</f>
        <v>0.01</v>
      </c>
      <c r="P24" s="264">
        <v>0</v>
      </c>
      <c r="Q24" s="264">
        <f>ROUND(E24*P24,2)</f>
        <v>0</v>
      </c>
      <c r="R24" s="263"/>
      <c r="S24" s="263" t="s">
        <v>1936</v>
      </c>
      <c r="T24" s="263" t="s">
        <v>1937</v>
      </c>
      <c r="U24" s="263">
        <v>0</v>
      </c>
      <c r="V24" s="263">
        <f>ROUND(E24*U24,2)</f>
        <v>0</v>
      </c>
      <c r="W24" s="263"/>
      <c r="X24" s="263" t="s">
        <v>1938</v>
      </c>
      <c r="Y24" s="263" t="s">
        <v>1918</v>
      </c>
      <c r="Z24" s="265"/>
      <c r="AA24" s="265"/>
      <c r="AB24" s="265"/>
      <c r="AC24" s="265"/>
      <c r="AD24" s="265"/>
      <c r="AE24" s="265"/>
      <c r="AF24" s="265"/>
      <c r="AG24" s="265" t="s">
        <v>1939</v>
      </c>
      <c r="AH24" s="265"/>
      <c r="AI24" s="265"/>
      <c r="AJ24" s="265"/>
      <c r="AK24" s="265"/>
      <c r="AL24" s="265"/>
      <c r="AM24" s="265"/>
      <c r="AN24" s="265"/>
      <c r="AO24" s="265"/>
      <c r="AP24" s="265"/>
      <c r="AQ24" s="265"/>
      <c r="AR24" s="265"/>
      <c r="AS24" s="265"/>
      <c r="AT24" s="265"/>
      <c r="AU24" s="265"/>
      <c r="AV24" s="265"/>
      <c r="AW24" s="265"/>
      <c r="AX24" s="265"/>
      <c r="AY24" s="265"/>
      <c r="AZ24" s="265"/>
      <c r="BA24" s="265"/>
      <c r="BB24" s="265"/>
      <c r="BC24" s="265"/>
      <c r="BD24" s="265"/>
      <c r="BE24" s="265"/>
      <c r="BF24" s="265"/>
      <c r="BG24" s="265"/>
      <c r="BH24" s="265"/>
    </row>
    <row r="25" spans="1:60" outlineLevel="2" x14ac:dyDescent="0.2">
      <c r="A25" s="266"/>
      <c r="B25" s="267"/>
      <c r="C25" s="268" t="s">
        <v>1940</v>
      </c>
      <c r="D25" s="269"/>
      <c r="E25" s="270">
        <v>10.318</v>
      </c>
      <c r="F25" s="285"/>
      <c r="G25" s="263"/>
      <c r="H25" s="263"/>
      <c r="I25" s="263"/>
      <c r="J25" s="263"/>
      <c r="K25" s="263"/>
      <c r="L25" s="263"/>
      <c r="M25" s="263"/>
      <c r="N25" s="264"/>
      <c r="O25" s="264"/>
      <c r="P25" s="264"/>
      <c r="Q25" s="264"/>
      <c r="R25" s="263"/>
      <c r="S25" s="263"/>
      <c r="T25" s="263"/>
      <c r="U25" s="263"/>
      <c r="V25" s="263"/>
      <c r="W25" s="263"/>
      <c r="X25" s="263"/>
      <c r="Y25" s="263"/>
      <c r="Z25" s="265"/>
      <c r="AA25" s="265"/>
      <c r="AB25" s="265"/>
      <c r="AC25" s="265"/>
      <c r="AD25" s="265"/>
      <c r="AE25" s="265"/>
      <c r="AF25" s="265"/>
      <c r="AG25" s="265" t="s">
        <v>171</v>
      </c>
      <c r="AH25" s="265">
        <v>0</v>
      </c>
      <c r="AI25" s="265"/>
      <c r="AJ25" s="265"/>
      <c r="AK25" s="265"/>
      <c r="AL25" s="265"/>
      <c r="AM25" s="265"/>
      <c r="AN25" s="265"/>
      <c r="AO25" s="265"/>
      <c r="AP25" s="265"/>
      <c r="AQ25" s="265"/>
      <c r="AR25" s="265"/>
      <c r="AS25" s="265"/>
      <c r="AT25" s="265"/>
      <c r="AU25" s="265"/>
      <c r="AV25" s="265"/>
      <c r="AW25" s="265"/>
      <c r="AX25" s="265"/>
      <c r="AY25" s="265"/>
      <c r="AZ25" s="265"/>
      <c r="BA25" s="265"/>
      <c r="BB25" s="265"/>
      <c r="BC25" s="265"/>
      <c r="BD25" s="265"/>
      <c r="BE25" s="265"/>
      <c r="BF25" s="265"/>
      <c r="BG25" s="265"/>
      <c r="BH25" s="265"/>
    </row>
    <row r="26" spans="1:60" x14ac:dyDescent="0.2">
      <c r="A26" s="247" t="s">
        <v>1677</v>
      </c>
      <c r="B26" s="248" t="s">
        <v>1866</v>
      </c>
      <c r="C26" s="249" t="s">
        <v>1867</v>
      </c>
      <c r="D26" s="250"/>
      <c r="E26" s="251"/>
      <c r="F26" s="252"/>
      <c r="G26" s="253">
        <f>SUMIF(AG27:AG28,"&lt;&gt;NOR",G27:G28)</f>
        <v>0</v>
      </c>
      <c r="H26" s="254"/>
      <c r="I26" s="254">
        <f>SUM(I27:I28)</f>
        <v>547.37</v>
      </c>
      <c r="J26" s="254"/>
      <c r="K26" s="254">
        <f>SUM(K27:K28)</f>
        <v>96.03</v>
      </c>
      <c r="L26" s="254"/>
      <c r="M26" s="254">
        <f>SUM(M27:M28)</f>
        <v>0</v>
      </c>
      <c r="N26" s="255"/>
      <c r="O26" s="255">
        <f>SUM(O27:O28)</f>
        <v>0</v>
      </c>
      <c r="P26" s="255"/>
      <c r="Q26" s="255">
        <f>SUM(Q27:Q28)</f>
        <v>0</v>
      </c>
      <c r="R26" s="254"/>
      <c r="S26" s="254"/>
      <c r="T26" s="254"/>
      <c r="U26" s="254"/>
      <c r="V26" s="254">
        <f>SUM(V27:V28)</f>
        <v>0.17</v>
      </c>
      <c r="W26" s="254"/>
      <c r="X26" s="254"/>
      <c r="Y26" s="254"/>
      <c r="AG26" s="230" t="s">
        <v>1914</v>
      </c>
    </row>
    <row r="27" spans="1:60" outlineLevel="1" x14ac:dyDescent="0.2">
      <c r="A27" s="256">
        <v>9</v>
      </c>
      <c r="B27" s="257" t="s">
        <v>1941</v>
      </c>
      <c r="C27" s="258" t="s">
        <v>2189</v>
      </c>
      <c r="D27" s="259" t="s">
        <v>525</v>
      </c>
      <c r="E27" s="260">
        <v>0.73699999999999999</v>
      </c>
      <c r="F27" s="229"/>
      <c r="G27" s="261">
        <f>ROUND(E27*F27,2)</f>
        <v>0</v>
      </c>
      <c r="H27" s="262">
        <v>742.7</v>
      </c>
      <c r="I27" s="263">
        <f>ROUND(E27*H27,2)</f>
        <v>547.37</v>
      </c>
      <c r="J27" s="262">
        <v>130.30000000000001</v>
      </c>
      <c r="K27" s="263">
        <f>ROUND(E27*J27,2)</f>
        <v>96.03</v>
      </c>
      <c r="L27" s="263">
        <v>15</v>
      </c>
      <c r="M27" s="263">
        <f>G27*(1+L27/100)</f>
        <v>0</v>
      </c>
      <c r="N27" s="264">
        <v>5.6999999999999998E-4</v>
      </c>
      <c r="O27" s="264">
        <f>ROUND(E27*N27,2)</f>
        <v>0</v>
      </c>
      <c r="P27" s="264">
        <v>0</v>
      </c>
      <c r="Q27" s="264">
        <f>ROUND(E27*P27,2)</f>
        <v>0</v>
      </c>
      <c r="R27" s="263"/>
      <c r="S27" s="263" t="s">
        <v>1916</v>
      </c>
      <c r="T27" s="263" t="s">
        <v>1916</v>
      </c>
      <c r="U27" s="263">
        <v>0.22700000000000001</v>
      </c>
      <c r="V27" s="263">
        <f>ROUND(E27*U27,2)</f>
        <v>0.17</v>
      </c>
      <c r="W27" s="263"/>
      <c r="X27" s="263" t="s">
        <v>1917</v>
      </c>
      <c r="Y27" s="263" t="s">
        <v>1918</v>
      </c>
      <c r="Z27" s="265"/>
      <c r="AA27" s="265"/>
      <c r="AB27" s="265"/>
      <c r="AC27" s="265"/>
      <c r="AD27" s="265"/>
      <c r="AE27" s="265"/>
      <c r="AF27" s="265"/>
      <c r="AG27" s="265" t="s">
        <v>1919</v>
      </c>
      <c r="AH27" s="265"/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  <c r="BB27" s="265"/>
      <c r="BC27" s="265"/>
      <c r="BD27" s="265"/>
      <c r="BE27" s="265"/>
      <c r="BF27" s="265"/>
      <c r="BG27" s="265"/>
      <c r="BH27" s="265"/>
    </row>
    <row r="28" spans="1:60" outlineLevel="2" x14ac:dyDescent="0.2">
      <c r="A28" s="266"/>
      <c r="B28" s="267"/>
      <c r="C28" s="268" t="s">
        <v>1162</v>
      </c>
      <c r="D28" s="269"/>
      <c r="E28" s="270">
        <v>0.73699999999999999</v>
      </c>
      <c r="F28" s="263"/>
      <c r="G28" s="263"/>
      <c r="H28" s="263"/>
      <c r="I28" s="263"/>
      <c r="J28" s="263"/>
      <c r="K28" s="263"/>
      <c r="L28" s="263"/>
      <c r="M28" s="263"/>
      <c r="N28" s="264"/>
      <c r="O28" s="264"/>
      <c r="P28" s="264"/>
      <c r="Q28" s="264"/>
      <c r="R28" s="263"/>
      <c r="S28" s="263"/>
      <c r="T28" s="263"/>
      <c r="U28" s="263"/>
      <c r="V28" s="263"/>
      <c r="W28" s="263"/>
      <c r="X28" s="263"/>
      <c r="Y28" s="263"/>
      <c r="Z28" s="265"/>
      <c r="AA28" s="265"/>
      <c r="AB28" s="265"/>
      <c r="AC28" s="265"/>
      <c r="AD28" s="265"/>
      <c r="AE28" s="265"/>
      <c r="AF28" s="265"/>
      <c r="AG28" s="265" t="s">
        <v>171</v>
      </c>
      <c r="AH28" s="265">
        <v>0</v>
      </c>
      <c r="AI28" s="265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  <c r="BB28" s="265"/>
      <c r="BC28" s="265"/>
      <c r="BD28" s="265"/>
      <c r="BE28" s="265"/>
      <c r="BF28" s="265"/>
      <c r="BG28" s="265"/>
      <c r="BH28" s="265"/>
    </row>
    <row r="29" spans="1:60" x14ac:dyDescent="0.2">
      <c r="A29" s="242"/>
      <c r="B29" s="243"/>
      <c r="C29" s="277"/>
      <c r="D29" s="244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AE29" s="230">
        <v>15</v>
      </c>
      <c r="AF29" s="230">
        <v>21</v>
      </c>
      <c r="AG29" s="230" t="s">
        <v>42</v>
      </c>
    </row>
    <row r="30" spans="1:60" x14ac:dyDescent="0.2">
      <c r="A30" s="278"/>
      <c r="B30" s="279" t="s">
        <v>1750</v>
      </c>
      <c r="C30" s="280"/>
      <c r="D30" s="281"/>
      <c r="E30" s="282"/>
      <c r="F30" s="282"/>
      <c r="G30" s="283">
        <f>G8+G26</f>
        <v>0</v>
      </c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AE30" s="230">
        <f>SUMIF(L7:L28,AE29,G7:G28)</f>
        <v>0</v>
      </c>
      <c r="AF30" s="230">
        <f>SUMIF(L7:L28,AF29,G7:G28)</f>
        <v>0</v>
      </c>
      <c r="AG30" s="230" t="s">
        <v>1942</v>
      </c>
    </row>
    <row r="31" spans="1:60" x14ac:dyDescent="0.2">
      <c r="A31" s="242"/>
      <c r="B31" s="243"/>
      <c r="C31" s="277"/>
      <c r="D31" s="244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</row>
    <row r="32" spans="1:60" x14ac:dyDescent="0.2">
      <c r="A32" s="242"/>
      <c r="B32" s="243"/>
      <c r="C32" s="277"/>
      <c r="D32" s="244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</row>
    <row r="33" spans="1:33" x14ac:dyDescent="0.2">
      <c r="A33" s="242"/>
      <c r="B33" s="243"/>
      <c r="C33" s="277"/>
      <c r="D33" s="244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</row>
    <row r="34" spans="1:33" x14ac:dyDescent="0.2">
      <c r="C34" s="284"/>
      <c r="D34" s="236"/>
      <c r="AG34" s="230" t="s">
        <v>1943</v>
      </c>
    </row>
    <row r="35" spans="1:33" x14ac:dyDescent="0.2">
      <c r="D35" s="236"/>
    </row>
    <row r="36" spans="1:33" x14ac:dyDescent="0.2">
      <c r="D36" s="236"/>
    </row>
    <row r="37" spans="1:33" x14ac:dyDescent="0.2">
      <c r="D37" s="236"/>
    </row>
    <row r="38" spans="1:33" x14ac:dyDescent="0.2">
      <c r="D38" s="236"/>
    </row>
    <row r="39" spans="1:33" x14ac:dyDescent="0.2">
      <c r="D39" s="236"/>
    </row>
    <row r="40" spans="1:33" x14ac:dyDescent="0.2">
      <c r="D40" s="236"/>
    </row>
    <row r="41" spans="1:33" x14ac:dyDescent="0.2">
      <c r="D41" s="236"/>
    </row>
    <row r="42" spans="1:33" x14ac:dyDescent="0.2">
      <c r="D42" s="236"/>
    </row>
    <row r="43" spans="1:33" x14ac:dyDescent="0.2">
      <c r="D43" s="236"/>
    </row>
    <row r="44" spans="1:33" x14ac:dyDescent="0.2">
      <c r="D44" s="236"/>
    </row>
    <row r="45" spans="1:33" x14ac:dyDescent="0.2">
      <c r="D45" s="236"/>
    </row>
    <row r="46" spans="1:33" x14ac:dyDescent="0.2">
      <c r="D46" s="236"/>
    </row>
    <row r="47" spans="1:33" x14ac:dyDescent="0.2">
      <c r="D47" s="236"/>
    </row>
    <row r="48" spans="1:33" x14ac:dyDescent="0.2">
      <c r="D48" s="236"/>
    </row>
    <row r="49" spans="4:4" x14ac:dyDescent="0.2">
      <c r="D49" s="236"/>
    </row>
    <row r="50" spans="4:4" x14ac:dyDescent="0.2">
      <c r="D50" s="236"/>
    </row>
    <row r="51" spans="4:4" x14ac:dyDescent="0.2">
      <c r="D51" s="236"/>
    </row>
    <row r="52" spans="4:4" x14ac:dyDescent="0.2">
      <c r="D52" s="236"/>
    </row>
    <row r="53" spans="4:4" x14ac:dyDescent="0.2">
      <c r="D53" s="236"/>
    </row>
    <row r="54" spans="4:4" x14ac:dyDescent="0.2">
      <c r="D54" s="236"/>
    </row>
    <row r="55" spans="4:4" x14ac:dyDescent="0.2">
      <c r="D55" s="236"/>
    </row>
    <row r="56" spans="4:4" x14ac:dyDescent="0.2">
      <c r="D56" s="236"/>
    </row>
    <row r="57" spans="4:4" x14ac:dyDescent="0.2">
      <c r="D57" s="236"/>
    </row>
    <row r="58" spans="4:4" x14ac:dyDescent="0.2">
      <c r="D58" s="236"/>
    </row>
    <row r="59" spans="4:4" x14ac:dyDescent="0.2">
      <c r="D59" s="236"/>
    </row>
    <row r="60" spans="4:4" x14ac:dyDescent="0.2">
      <c r="D60" s="236"/>
    </row>
    <row r="61" spans="4:4" x14ac:dyDescent="0.2">
      <c r="D61" s="236"/>
    </row>
    <row r="62" spans="4:4" x14ac:dyDescent="0.2">
      <c r="D62" s="236"/>
    </row>
    <row r="63" spans="4:4" x14ac:dyDescent="0.2">
      <c r="D63" s="236"/>
    </row>
    <row r="64" spans="4:4" x14ac:dyDescent="0.2">
      <c r="D64" s="236"/>
    </row>
    <row r="65" spans="4:4" x14ac:dyDescent="0.2">
      <c r="D65" s="236"/>
    </row>
    <row r="66" spans="4:4" x14ac:dyDescent="0.2">
      <c r="D66" s="236"/>
    </row>
    <row r="67" spans="4:4" x14ac:dyDescent="0.2">
      <c r="D67" s="236"/>
    </row>
    <row r="68" spans="4:4" x14ac:dyDescent="0.2">
      <c r="D68" s="236"/>
    </row>
    <row r="69" spans="4:4" x14ac:dyDescent="0.2">
      <c r="D69" s="236"/>
    </row>
    <row r="70" spans="4:4" x14ac:dyDescent="0.2">
      <c r="D70" s="236"/>
    </row>
    <row r="71" spans="4:4" x14ac:dyDescent="0.2">
      <c r="D71" s="236"/>
    </row>
    <row r="72" spans="4:4" x14ac:dyDescent="0.2">
      <c r="D72" s="236"/>
    </row>
    <row r="73" spans="4:4" x14ac:dyDescent="0.2">
      <c r="D73" s="236"/>
    </row>
    <row r="74" spans="4:4" x14ac:dyDescent="0.2">
      <c r="D74" s="236"/>
    </row>
    <row r="75" spans="4:4" x14ac:dyDescent="0.2">
      <c r="D75" s="236"/>
    </row>
    <row r="76" spans="4:4" x14ac:dyDescent="0.2">
      <c r="D76" s="236"/>
    </row>
    <row r="77" spans="4:4" x14ac:dyDescent="0.2">
      <c r="D77" s="236"/>
    </row>
    <row r="78" spans="4:4" x14ac:dyDescent="0.2">
      <c r="D78" s="236"/>
    </row>
    <row r="79" spans="4:4" x14ac:dyDescent="0.2">
      <c r="D79" s="236"/>
    </row>
    <row r="80" spans="4:4" x14ac:dyDescent="0.2">
      <c r="D80" s="236"/>
    </row>
    <row r="81" spans="4:4" x14ac:dyDescent="0.2">
      <c r="D81" s="236"/>
    </row>
    <row r="82" spans="4:4" x14ac:dyDescent="0.2">
      <c r="D82" s="236"/>
    </row>
    <row r="83" spans="4:4" x14ac:dyDescent="0.2">
      <c r="D83" s="236"/>
    </row>
    <row r="84" spans="4:4" x14ac:dyDescent="0.2">
      <c r="D84" s="236"/>
    </row>
    <row r="85" spans="4:4" x14ac:dyDescent="0.2">
      <c r="D85" s="236"/>
    </row>
    <row r="86" spans="4:4" x14ac:dyDescent="0.2">
      <c r="D86" s="236"/>
    </row>
    <row r="87" spans="4:4" x14ac:dyDescent="0.2">
      <c r="D87" s="236"/>
    </row>
    <row r="88" spans="4:4" x14ac:dyDescent="0.2">
      <c r="D88" s="236"/>
    </row>
    <row r="89" spans="4:4" x14ac:dyDescent="0.2">
      <c r="D89" s="236"/>
    </row>
    <row r="90" spans="4:4" x14ac:dyDescent="0.2">
      <c r="D90" s="236"/>
    </row>
    <row r="91" spans="4:4" x14ac:dyDescent="0.2">
      <c r="D91" s="236"/>
    </row>
    <row r="92" spans="4:4" x14ac:dyDescent="0.2">
      <c r="D92" s="236"/>
    </row>
    <row r="93" spans="4:4" x14ac:dyDescent="0.2">
      <c r="D93" s="236"/>
    </row>
    <row r="94" spans="4:4" x14ac:dyDescent="0.2">
      <c r="D94" s="236"/>
    </row>
    <row r="95" spans="4:4" x14ac:dyDescent="0.2">
      <c r="D95" s="236"/>
    </row>
    <row r="96" spans="4:4" x14ac:dyDescent="0.2">
      <c r="D96" s="236"/>
    </row>
    <row r="97" spans="4:4" x14ac:dyDescent="0.2">
      <c r="D97" s="236"/>
    </row>
    <row r="98" spans="4:4" x14ac:dyDescent="0.2">
      <c r="D98" s="236"/>
    </row>
    <row r="99" spans="4:4" x14ac:dyDescent="0.2">
      <c r="D99" s="236"/>
    </row>
    <row r="100" spans="4:4" x14ac:dyDescent="0.2">
      <c r="D100" s="236"/>
    </row>
    <row r="101" spans="4:4" x14ac:dyDescent="0.2">
      <c r="D101" s="236"/>
    </row>
    <row r="102" spans="4:4" x14ac:dyDescent="0.2">
      <c r="D102" s="236"/>
    </row>
    <row r="103" spans="4:4" x14ac:dyDescent="0.2">
      <c r="D103" s="236"/>
    </row>
    <row r="104" spans="4:4" x14ac:dyDescent="0.2">
      <c r="D104" s="236"/>
    </row>
    <row r="105" spans="4:4" x14ac:dyDescent="0.2">
      <c r="D105" s="236"/>
    </row>
    <row r="106" spans="4:4" x14ac:dyDescent="0.2">
      <c r="D106" s="236"/>
    </row>
    <row r="107" spans="4:4" x14ac:dyDescent="0.2">
      <c r="D107" s="236"/>
    </row>
    <row r="108" spans="4:4" x14ac:dyDescent="0.2">
      <c r="D108" s="236"/>
    </row>
    <row r="109" spans="4:4" x14ac:dyDescent="0.2">
      <c r="D109" s="236"/>
    </row>
    <row r="110" spans="4:4" x14ac:dyDescent="0.2">
      <c r="D110" s="236"/>
    </row>
    <row r="111" spans="4:4" x14ac:dyDescent="0.2">
      <c r="D111" s="236"/>
    </row>
    <row r="112" spans="4:4" x14ac:dyDescent="0.2">
      <c r="D112" s="236"/>
    </row>
    <row r="113" spans="4:4" x14ac:dyDescent="0.2">
      <c r="D113" s="236"/>
    </row>
    <row r="114" spans="4:4" x14ac:dyDescent="0.2">
      <c r="D114" s="236"/>
    </row>
    <row r="115" spans="4:4" x14ac:dyDescent="0.2">
      <c r="D115" s="236"/>
    </row>
    <row r="116" spans="4:4" x14ac:dyDescent="0.2">
      <c r="D116" s="236"/>
    </row>
    <row r="117" spans="4:4" x14ac:dyDescent="0.2">
      <c r="D117" s="236"/>
    </row>
    <row r="118" spans="4:4" x14ac:dyDescent="0.2">
      <c r="D118" s="236"/>
    </row>
    <row r="119" spans="4:4" x14ac:dyDescent="0.2">
      <c r="D119" s="236"/>
    </row>
    <row r="120" spans="4:4" x14ac:dyDescent="0.2">
      <c r="D120" s="236"/>
    </row>
    <row r="121" spans="4:4" x14ac:dyDescent="0.2">
      <c r="D121" s="236"/>
    </row>
    <row r="122" spans="4:4" x14ac:dyDescent="0.2">
      <c r="D122" s="236"/>
    </row>
    <row r="123" spans="4:4" x14ac:dyDescent="0.2">
      <c r="D123" s="236"/>
    </row>
    <row r="124" spans="4:4" x14ac:dyDescent="0.2">
      <c r="D124" s="236"/>
    </row>
    <row r="125" spans="4:4" x14ac:dyDescent="0.2">
      <c r="D125" s="236"/>
    </row>
    <row r="126" spans="4:4" x14ac:dyDescent="0.2">
      <c r="D126" s="236"/>
    </row>
    <row r="127" spans="4:4" x14ac:dyDescent="0.2">
      <c r="D127" s="236"/>
    </row>
    <row r="128" spans="4:4" x14ac:dyDescent="0.2">
      <c r="D128" s="236"/>
    </row>
    <row r="129" spans="4:4" x14ac:dyDescent="0.2">
      <c r="D129" s="236"/>
    </row>
    <row r="130" spans="4:4" x14ac:dyDescent="0.2">
      <c r="D130" s="236"/>
    </row>
    <row r="131" spans="4:4" x14ac:dyDescent="0.2">
      <c r="D131" s="236"/>
    </row>
    <row r="132" spans="4:4" x14ac:dyDescent="0.2">
      <c r="D132" s="236"/>
    </row>
    <row r="133" spans="4:4" x14ac:dyDescent="0.2">
      <c r="D133" s="236"/>
    </row>
    <row r="134" spans="4:4" x14ac:dyDescent="0.2">
      <c r="D134" s="236"/>
    </row>
    <row r="135" spans="4:4" x14ac:dyDescent="0.2">
      <c r="D135" s="236"/>
    </row>
    <row r="136" spans="4:4" x14ac:dyDescent="0.2">
      <c r="D136" s="236"/>
    </row>
    <row r="137" spans="4:4" x14ac:dyDescent="0.2">
      <c r="D137" s="236"/>
    </row>
    <row r="138" spans="4:4" x14ac:dyDescent="0.2">
      <c r="D138" s="236"/>
    </row>
    <row r="139" spans="4:4" x14ac:dyDescent="0.2">
      <c r="D139" s="236"/>
    </row>
    <row r="140" spans="4:4" x14ac:dyDescent="0.2">
      <c r="D140" s="236"/>
    </row>
    <row r="141" spans="4:4" x14ac:dyDescent="0.2">
      <c r="D141" s="236"/>
    </row>
    <row r="142" spans="4:4" x14ac:dyDescent="0.2">
      <c r="D142" s="236"/>
    </row>
    <row r="143" spans="4:4" x14ac:dyDescent="0.2">
      <c r="D143" s="236"/>
    </row>
    <row r="144" spans="4:4" x14ac:dyDescent="0.2">
      <c r="D144" s="236"/>
    </row>
    <row r="145" spans="4:4" x14ac:dyDescent="0.2">
      <c r="D145" s="236"/>
    </row>
    <row r="146" spans="4:4" x14ac:dyDescent="0.2">
      <c r="D146" s="236"/>
    </row>
    <row r="147" spans="4:4" x14ac:dyDescent="0.2">
      <c r="D147" s="236"/>
    </row>
    <row r="148" spans="4:4" x14ac:dyDescent="0.2">
      <c r="D148" s="236"/>
    </row>
    <row r="149" spans="4:4" x14ac:dyDescent="0.2">
      <c r="D149" s="236"/>
    </row>
    <row r="150" spans="4:4" x14ac:dyDescent="0.2">
      <c r="D150" s="236"/>
    </row>
    <row r="151" spans="4:4" x14ac:dyDescent="0.2">
      <c r="D151" s="236"/>
    </row>
    <row r="152" spans="4:4" x14ac:dyDescent="0.2">
      <c r="D152" s="236"/>
    </row>
    <row r="153" spans="4:4" x14ac:dyDescent="0.2">
      <c r="D153" s="236"/>
    </row>
    <row r="154" spans="4:4" x14ac:dyDescent="0.2">
      <c r="D154" s="236"/>
    </row>
    <row r="155" spans="4:4" x14ac:dyDescent="0.2">
      <c r="D155" s="236"/>
    </row>
    <row r="156" spans="4:4" x14ac:dyDescent="0.2">
      <c r="D156" s="236"/>
    </row>
    <row r="157" spans="4:4" x14ac:dyDescent="0.2">
      <c r="D157" s="236"/>
    </row>
    <row r="158" spans="4:4" x14ac:dyDescent="0.2">
      <c r="D158" s="236"/>
    </row>
    <row r="159" spans="4:4" x14ac:dyDescent="0.2">
      <c r="D159" s="236"/>
    </row>
    <row r="160" spans="4:4" x14ac:dyDescent="0.2">
      <c r="D160" s="236"/>
    </row>
    <row r="161" spans="4:4" x14ac:dyDescent="0.2">
      <c r="D161" s="236"/>
    </row>
    <row r="162" spans="4:4" x14ac:dyDescent="0.2">
      <c r="D162" s="236"/>
    </row>
    <row r="163" spans="4:4" x14ac:dyDescent="0.2">
      <c r="D163" s="236"/>
    </row>
    <row r="164" spans="4:4" x14ac:dyDescent="0.2">
      <c r="D164" s="236"/>
    </row>
    <row r="165" spans="4:4" x14ac:dyDescent="0.2">
      <c r="D165" s="236"/>
    </row>
    <row r="166" spans="4:4" x14ac:dyDescent="0.2">
      <c r="D166" s="236"/>
    </row>
    <row r="167" spans="4:4" x14ac:dyDescent="0.2">
      <c r="D167" s="236"/>
    </row>
    <row r="168" spans="4:4" x14ac:dyDescent="0.2">
      <c r="D168" s="236"/>
    </row>
    <row r="169" spans="4:4" x14ac:dyDescent="0.2">
      <c r="D169" s="236"/>
    </row>
    <row r="170" spans="4:4" x14ac:dyDescent="0.2">
      <c r="D170" s="236"/>
    </row>
    <row r="171" spans="4:4" x14ac:dyDescent="0.2">
      <c r="D171" s="236"/>
    </row>
    <row r="172" spans="4:4" x14ac:dyDescent="0.2">
      <c r="D172" s="236"/>
    </row>
    <row r="173" spans="4:4" x14ac:dyDescent="0.2">
      <c r="D173" s="236"/>
    </row>
    <row r="174" spans="4:4" x14ac:dyDescent="0.2">
      <c r="D174" s="236"/>
    </row>
    <row r="175" spans="4:4" x14ac:dyDescent="0.2">
      <c r="D175" s="236"/>
    </row>
    <row r="176" spans="4:4" x14ac:dyDescent="0.2">
      <c r="D176" s="236"/>
    </row>
    <row r="177" spans="4:4" x14ac:dyDescent="0.2">
      <c r="D177" s="236"/>
    </row>
    <row r="178" spans="4:4" x14ac:dyDescent="0.2">
      <c r="D178" s="236"/>
    </row>
    <row r="179" spans="4:4" x14ac:dyDescent="0.2">
      <c r="D179" s="236"/>
    </row>
    <row r="180" spans="4:4" x14ac:dyDescent="0.2">
      <c r="D180" s="236"/>
    </row>
    <row r="181" spans="4:4" x14ac:dyDescent="0.2">
      <c r="D181" s="236"/>
    </row>
    <row r="182" spans="4:4" x14ac:dyDescent="0.2">
      <c r="D182" s="236"/>
    </row>
    <row r="183" spans="4:4" x14ac:dyDescent="0.2">
      <c r="D183" s="236"/>
    </row>
    <row r="184" spans="4:4" x14ac:dyDescent="0.2">
      <c r="D184" s="236"/>
    </row>
    <row r="185" spans="4:4" x14ac:dyDescent="0.2">
      <c r="D185" s="236"/>
    </row>
    <row r="186" spans="4:4" x14ac:dyDescent="0.2">
      <c r="D186" s="236"/>
    </row>
    <row r="187" spans="4:4" x14ac:dyDescent="0.2">
      <c r="D187" s="236"/>
    </row>
    <row r="188" spans="4:4" x14ac:dyDescent="0.2">
      <c r="D188" s="236"/>
    </row>
    <row r="189" spans="4:4" x14ac:dyDescent="0.2">
      <c r="D189" s="236"/>
    </row>
    <row r="190" spans="4:4" x14ac:dyDescent="0.2">
      <c r="D190" s="236"/>
    </row>
    <row r="191" spans="4:4" x14ac:dyDescent="0.2">
      <c r="D191" s="236"/>
    </row>
    <row r="192" spans="4:4" x14ac:dyDescent="0.2">
      <c r="D192" s="236"/>
    </row>
    <row r="193" spans="4:4" x14ac:dyDescent="0.2">
      <c r="D193" s="236"/>
    </row>
    <row r="194" spans="4:4" x14ac:dyDescent="0.2">
      <c r="D194" s="236"/>
    </row>
    <row r="195" spans="4:4" x14ac:dyDescent="0.2">
      <c r="D195" s="236"/>
    </row>
    <row r="196" spans="4:4" x14ac:dyDescent="0.2">
      <c r="D196" s="236"/>
    </row>
    <row r="197" spans="4:4" x14ac:dyDescent="0.2">
      <c r="D197" s="236"/>
    </row>
    <row r="198" spans="4:4" x14ac:dyDescent="0.2">
      <c r="D198" s="236"/>
    </row>
    <row r="199" spans="4:4" x14ac:dyDescent="0.2">
      <c r="D199" s="236"/>
    </row>
    <row r="200" spans="4:4" x14ac:dyDescent="0.2">
      <c r="D200" s="236"/>
    </row>
    <row r="201" spans="4:4" x14ac:dyDescent="0.2">
      <c r="D201" s="236"/>
    </row>
    <row r="202" spans="4:4" x14ac:dyDescent="0.2">
      <c r="D202" s="236"/>
    </row>
    <row r="203" spans="4:4" x14ac:dyDescent="0.2">
      <c r="D203" s="236"/>
    </row>
    <row r="204" spans="4:4" x14ac:dyDescent="0.2">
      <c r="D204" s="236"/>
    </row>
    <row r="205" spans="4:4" x14ac:dyDescent="0.2">
      <c r="D205" s="236"/>
    </row>
    <row r="206" spans="4:4" x14ac:dyDescent="0.2">
      <c r="D206" s="236"/>
    </row>
    <row r="207" spans="4:4" x14ac:dyDescent="0.2">
      <c r="D207" s="236"/>
    </row>
    <row r="208" spans="4:4" x14ac:dyDescent="0.2">
      <c r="D208" s="236"/>
    </row>
    <row r="209" spans="4:4" x14ac:dyDescent="0.2">
      <c r="D209" s="236"/>
    </row>
    <row r="210" spans="4:4" x14ac:dyDescent="0.2">
      <c r="D210" s="236"/>
    </row>
    <row r="211" spans="4:4" x14ac:dyDescent="0.2">
      <c r="D211" s="236"/>
    </row>
    <row r="212" spans="4:4" x14ac:dyDescent="0.2">
      <c r="D212" s="236"/>
    </row>
    <row r="213" spans="4:4" x14ac:dyDescent="0.2">
      <c r="D213" s="236"/>
    </row>
    <row r="214" spans="4:4" x14ac:dyDescent="0.2">
      <c r="D214" s="236"/>
    </row>
    <row r="215" spans="4:4" x14ac:dyDescent="0.2">
      <c r="D215" s="236"/>
    </row>
    <row r="216" spans="4:4" x14ac:dyDescent="0.2">
      <c r="D216" s="236"/>
    </row>
    <row r="217" spans="4:4" x14ac:dyDescent="0.2">
      <c r="D217" s="236"/>
    </row>
    <row r="218" spans="4:4" x14ac:dyDescent="0.2">
      <c r="D218" s="236"/>
    </row>
    <row r="219" spans="4:4" x14ac:dyDescent="0.2">
      <c r="D219" s="236"/>
    </row>
    <row r="220" spans="4:4" x14ac:dyDescent="0.2">
      <c r="D220" s="236"/>
    </row>
    <row r="221" spans="4:4" x14ac:dyDescent="0.2">
      <c r="D221" s="236"/>
    </row>
    <row r="222" spans="4:4" x14ac:dyDescent="0.2">
      <c r="D222" s="236"/>
    </row>
    <row r="223" spans="4:4" x14ac:dyDescent="0.2">
      <c r="D223" s="236"/>
    </row>
    <row r="224" spans="4:4" x14ac:dyDescent="0.2">
      <c r="D224" s="236"/>
    </row>
    <row r="225" spans="4:4" x14ac:dyDescent="0.2">
      <c r="D225" s="236"/>
    </row>
    <row r="226" spans="4:4" x14ac:dyDescent="0.2">
      <c r="D226" s="236"/>
    </row>
    <row r="227" spans="4:4" x14ac:dyDescent="0.2">
      <c r="D227" s="236"/>
    </row>
    <row r="228" spans="4:4" x14ac:dyDescent="0.2">
      <c r="D228" s="236"/>
    </row>
    <row r="229" spans="4:4" x14ac:dyDescent="0.2">
      <c r="D229" s="236"/>
    </row>
    <row r="230" spans="4:4" x14ac:dyDescent="0.2">
      <c r="D230" s="236"/>
    </row>
    <row r="231" spans="4:4" x14ac:dyDescent="0.2">
      <c r="D231" s="236"/>
    </row>
    <row r="232" spans="4:4" x14ac:dyDescent="0.2">
      <c r="D232" s="236"/>
    </row>
    <row r="233" spans="4:4" x14ac:dyDescent="0.2">
      <c r="D233" s="236"/>
    </row>
    <row r="234" spans="4:4" x14ac:dyDescent="0.2">
      <c r="D234" s="236"/>
    </row>
    <row r="235" spans="4:4" x14ac:dyDescent="0.2">
      <c r="D235" s="236"/>
    </row>
    <row r="236" spans="4:4" x14ac:dyDescent="0.2">
      <c r="D236" s="236"/>
    </row>
    <row r="237" spans="4:4" x14ac:dyDescent="0.2">
      <c r="D237" s="236"/>
    </row>
    <row r="238" spans="4:4" x14ac:dyDescent="0.2">
      <c r="D238" s="236"/>
    </row>
    <row r="239" spans="4:4" x14ac:dyDescent="0.2">
      <c r="D239" s="236"/>
    </row>
    <row r="240" spans="4:4" x14ac:dyDescent="0.2">
      <c r="D240" s="236"/>
    </row>
    <row r="241" spans="4:4" x14ac:dyDescent="0.2">
      <c r="D241" s="236"/>
    </row>
    <row r="242" spans="4:4" x14ac:dyDescent="0.2">
      <c r="D242" s="236"/>
    </row>
    <row r="243" spans="4:4" x14ac:dyDescent="0.2">
      <c r="D243" s="236"/>
    </row>
    <row r="244" spans="4:4" x14ac:dyDescent="0.2">
      <c r="D244" s="236"/>
    </row>
    <row r="245" spans="4:4" x14ac:dyDescent="0.2">
      <c r="D245" s="236"/>
    </row>
    <row r="246" spans="4:4" x14ac:dyDescent="0.2">
      <c r="D246" s="236"/>
    </row>
    <row r="247" spans="4:4" x14ac:dyDescent="0.2">
      <c r="D247" s="236"/>
    </row>
    <row r="248" spans="4:4" x14ac:dyDescent="0.2">
      <c r="D248" s="236"/>
    </row>
    <row r="249" spans="4:4" x14ac:dyDescent="0.2">
      <c r="D249" s="236"/>
    </row>
    <row r="250" spans="4:4" x14ac:dyDescent="0.2">
      <c r="D250" s="236"/>
    </row>
    <row r="251" spans="4:4" x14ac:dyDescent="0.2">
      <c r="D251" s="236"/>
    </row>
    <row r="252" spans="4:4" x14ac:dyDescent="0.2">
      <c r="D252" s="236"/>
    </row>
    <row r="253" spans="4:4" x14ac:dyDescent="0.2">
      <c r="D253" s="236"/>
    </row>
    <row r="254" spans="4:4" x14ac:dyDescent="0.2">
      <c r="D254" s="236"/>
    </row>
    <row r="255" spans="4:4" x14ac:dyDescent="0.2">
      <c r="D255" s="236"/>
    </row>
    <row r="256" spans="4:4" x14ac:dyDescent="0.2">
      <c r="D256" s="236"/>
    </row>
    <row r="257" spans="4:4" x14ac:dyDescent="0.2">
      <c r="D257" s="236"/>
    </row>
    <row r="258" spans="4:4" x14ac:dyDescent="0.2">
      <c r="D258" s="236"/>
    </row>
    <row r="259" spans="4:4" x14ac:dyDescent="0.2">
      <c r="D259" s="236"/>
    </row>
    <row r="260" spans="4:4" x14ac:dyDescent="0.2">
      <c r="D260" s="236"/>
    </row>
    <row r="261" spans="4:4" x14ac:dyDescent="0.2">
      <c r="D261" s="236"/>
    </row>
    <row r="262" spans="4:4" x14ac:dyDescent="0.2">
      <c r="D262" s="236"/>
    </row>
    <row r="263" spans="4:4" x14ac:dyDescent="0.2">
      <c r="D263" s="236"/>
    </row>
    <row r="264" spans="4:4" x14ac:dyDescent="0.2">
      <c r="D264" s="236"/>
    </row>
    <row r="265" spans="4:4" x14ac:dyDescent="0.2">
      <c r="D265" s="236"/>
    </row>
    <row r="266" spans="4:4" x14ac:dyDescent="0.2">
      <c r="D266" s="236"/>
    </row>
    <row r="267" spans="4:4" x14ac:dyDescent="0.2">
      <c r="D267" s="236"/>
    </row>
    <row r="268" spans="4:4" x14ac:dyDescent="0.2">
      <c r="D268" s="236"/>
    </row>
    <row r="269" spans="4:4" x14ac:dyDescent="0.2">
      <c r="D269" s="236"/>
    </row>
    <row r="270" spans="4:4" x14ac:dyDescent="0.2">
      <c r="D270" s="236"/>
    </row>
    <row r="271" spans="4:4" x14ac:dyDescent="0.2">
      <c r="D271" s="236"/>
    </row>
    <row r="272" spans="4:4" x14ac:dyDescent="0.2">
      <c r="D272" s="236"/>
    </row>
    <row r="273" spans="4:4" x14ac:dyDescent="0.2">
      <c r="D273" s="236"/>
    </row>
    <row r="274" spans="4:4" x14ac:dyDescent="0.2">
      <c r="D274" s="236"/>
    </row>
    <row r="275" spans="4:4" x14ac:dyDescent="0.2">
      <c r="D275" s="236"/>
    </row>
    <row r="276" spans="4:4" x14ac:dyDescent="0.2">
      <c r="D276" s="236"/>
    </row>
    <row r="277" spans="4:4" x14ac:dyDescent="0.2">
      <c r="D277" s="236"/>
    </row>
    <row r="278" spans="4:4" x14ac:dyDescent="0.2">
      <c r="D278" s="236"/>
    </row>
    <row r="279" spans="4:4" x14ac:dyDescent="0.2">
      <c r="D279" s="236"/>
    </row>
    <row r="280" spans="4:4" x14ac:dyDescent="0.2">
      <c r="D280" s="236"/>
    </row>
    <row r="281" spans="4:4" x14ac:dyDescent="0.2">
      <c r="D281" s="236"/>
    </row>
    <row r="282" spans="4:4" x14ac:dyDescent="0.2">
      <c r="D282" s="236"/>
    </row>
    <row r="283" spans="4:4" x14ac:dyDescent="0.2">
      <c r="D283" s="236"/>
    </row>
    <row r="284" spans="4:4" x14ac:dyDescent="0.2">
      <c r="D284" s="236"/>
    </row>
    <row r="285" spans="4:4" x14ac:dyDescent="0.2">
      <c r="D285" s="236"/>
    </row>
    <row r="286" spans="4:4" x14ac:dyDescent="0.2">
      <c r="D286" s="236"/>
    </row>
    <row r="287" spans="4:4" x14ac:dyDescent="0.2">
      <c r="D287" s="236"/>
    </row>
    <row r="288" spans="4:4" x14ac:dyDescent="0.2">
      <c r="D288" s="236"/>
    </row>
    <row r="289" spans="4:4" x14ac:dyDescent="0.2">
      <c r="D289" s="236"/>
    </row>
    <row r="290" spans="4:4" x14ac:dyDescent="0.2">
      <c r="D290" s="236"/>
    </row>
    <row r="291" spans="4:4" x14ac:dyDescent="0.2">
      <c r="D291" s="236"/>
    </row>
    <row r="292" spans="4:4" x14ac:dyDescent="0.2">
      <c r="D292" s="236"/>
    </row>
    <row r="293" spans="4:4" x14ac:dyDescent="0.2">
      <c r="D293" s="236"/>
    </row>
    <row r="294" spans="4:4" x14ac:dyDescent="0.2">
      <c r="D294" s="236"/>
    </row>
    <row r="295" spans="4:4" x14ac:dyDescent="0.2">
      <c r="D295" s="236"/>
    </row>
    <row r="296" spans="4:4" x14ac:dyDescent="0.2">
      <c r="D296" s="236"/>
    </row>
    <row r="297" spans="4:4" x14ac:dyDescent="0.2">
      <c r="D297" s="236"/>
    </row>
    <row r="298" spans="4:4" x14ac:dyDescent="0.2">
      <c r="D298" s="236"/>
    </row>
    <row r="299" spans="4:4" x14ac:dyDescent="0.2">
      <c r="D299" s="236"/>
    </row>
    <row r="300" spans="4:4" x14ac:dyDescent="0.2">
      <c r="D300" s="236"/>
    </row>
    <row r="301" spans="4:4" x14ac:dyDescent="0.2">
      <c r="D301" s="236"/>
    </row>
    <row r="302" spans="4:4" x14ac:dyDescent="0.2">
      <c r="D302" s="236"/>
    </row>
    <row r="303" spans="4:4" x14ac:dyDescent="0.2">
      <c r="D303" s="236"/>
    </row>
    <row r="304" spans="4:4" x14ac:dyDescent="0.2">
      <c r="D304" s="236"/>
    </row>
    <row r="305" spans="4:4" x14ac:dyDescent="0.2">
      <c r="D305" s="236"/>
    </row>
    <row r="306" spans="4:4" x14ac:dyDescent="0.2">
      <c r="D306" s="236"/>
    </row>
    <row r="307" spans="4:4" x14ac:dyDescent="0.2">
      <c r="D307" s="236"/>
    </row>
    <row r="308" spans="4:4" x14ac:dyDescent="0.2">
      <c r="D308" s="236"/>
    </row>
    <row r="309" spans="4:4" x14ac:dyDescent="0.2">
      <c r="D309" s="236"/>
    </row>
    <row r="310" spans="4:4" x14ac:dyDescent="0.2">
      <c r="D310" s="236"/>
    </row>
    <row r="311" spans="4:4" x14ac:dyDescent="0.2">
      <c r="D311" s="236"/>
    </row>
    <row r="312" spans="4:4" x14ac:dyDescent="0.2">
      <c r="D312" s="236"/>
    </row>
    <row r="313" spans="4:4" x14ac:dyDescent="0.2">
      <c r="D313" s="236"/>
    </row>
    <row r="314" spans="4:4" x14ac:dyDescent="0.2">
      <c r="D314" s="236"/>
    </row>
    <row r="315" spans="4:4" x14ac:dyDescent="0.2">
      <c r="D315" s="236"/>
    </row>
    <row r="316" spans="4:4" x14ac:dyDescent="0.2">
      <c r="D316" s="236"/>
    </row>
    <row r="317" spans="4:4" x14ac:dyDescent="0.2">
      <c r="D317" s="236"/>
    </row>
    <row r="318" spans="4:4" x14ac:dyDescent="0.2">
      <c r="D318" s="236"/>
    </row>
    <row r="319" spans="4:4" x14ac:dyDescent="0.2">
      <c r="D319" s="236"/>
    </row>
    <row r="320" spans="4:4" x14ac:dyDescent="0.2">
      <c r="D320" s="236"/>
    </row>
    <row r="321" spans="4:4" x14ac:dyDescent="0.2">
      <c r="D321" s="236"/>
    </row>
    <row r="322" spans="4:4" x14ac:dyDescent="0.2">
      <c r="D322" s="236"/>
    </row>
    <row r="323" spans="4:4" x14ac:dyDescent="0.2">
      <c r="D323" s="236"/>
    </row>
    <row r="324" spans="4:4" x14ac:dyDescent="0.2">
      <c r="D324" s="236"/>
    </row>
    <row r="325" spans="4:4" x14ac:dyDescent="0.2">
      <c r="D325" s="236"/>
    </row>
    <row r="326" spans="4:4" x14ac:dyDescent="0.2">
      <c r="D326" s="236"/>
    </row>
    <row r="327" spans="4:4" x14ac:dyDescent="0.2">
      <c r="D327" s="236"/>
    </row>
    <row r="328" spans="4:4" x14ac:dyDescent="0.2">
      <c r="D328" s="236"/>
    </row>
    <row r="329" spans="4:4" x14ac:dyDescent="0.2">
      <c r="D329" s="236"/>
    </row>
    <row r="330" spans="4:4" x14ac:dyDescent="0.2">
      <c r="D330" s="236"/>
    </row>
    <row r="331" spans="4:4" x14ac:dyDescent="0.2">
      <c r="D331" s="236"/>
    </row>
    <row r="332" spans="4:4" x14ac:dyDescent="0.2">
      <c r="D332" s="236"/>
    </row>
    <row r="333" spans="4:4" x14ac:dyDescent="0.2">
      <c r="D333" s="236"/>
    </row>
    <row r="334" spans="4:4" x14ac:dyDescent="0.2">
      <c r="D334" s="236"/>
    </row>
    <row r="335" spans="4:4" x14ac:dyDescent="0.2">
      <c r="D335" s="236"/>
    </row>
    <row r="336" spans="4:4" x14ac:dyDescent="0.2">
      <c r="D336" s="236"/>
    </row>
    <row r="337" spans="4:4" x14ac:dyDescent="0.2">
      <c r="D337" s="236"/>
    </row>
    <row r="338" spans="4:4" x14ac:dyDescent="0.2">
      <c r="D338" s="236"/>
    </row>
    <row r="339" spans="4:4" x14ac:dyDescent="0.2">
      <c r="D339" s="236"/>
    </row>
    <row r="340" spans="4:4" x14ac:dyDescent="0.2">
      <c r="D340" s="236"/>
    </row>
    <row r="341" spans="4:4" x14ac:dyDescent="0.2">
      <c r="D341" s="236"/>
    </row>
    <row r="342" spans="4:4" x14ac:dyDescent="0.2">
      <c r="D342" s="236"/>
    </row>
    <row r="343" spans="4:4" x14ac:dyDescent="0.2">
      <c r="D343" s="236"/>
    </row>
    <row r="344" spans="4:4" x14ac:dyDescent="0.2">
      <c r="D344" s="236"/>
    </row>
    <row r="345" spans="4:4" x14ac:dyDescent="0.2">
      <c r="D345" s="236"/>
    </row>
    <row r="346" spans="4:4" x14ac:dyDescent="0.2">
      <c r="D346" s="236"/>
    </row>
    <row r="347" spans="4:4" x14ac:dyDescent="0.2">
      <c r="D347" s="236"/>
    </row>
    <row r="348" spans="4:4" x14ac:dyDescent="0.2">
      <c r="D348" s="236"/>
    </row>
    <row r="349" spans="4:4" x14ac:dyDescent="0.2">
      <c r="D349" s="236"/>
    </row>
    <row r="350" spans="4:4" x14ac:dyDescent="0.2">
      <c r="D350" s="236"/>
    </row>
    <row r="351" spans="4:4" x14ac:dyDescent="0.2">
      <c r="D351" s="236"/>
    </row>
    <row r="352" spans="4:4" x14ac:dyDescent="0.2">
      <c r="D352" s="236"/>
    </row>
    <row r="353" spans="4:4" x14ac:dyDescent="0.2">
      <c r="D353" s="236"/>
    </row>
    <row r="354" spans="4:4" x14ac:dyDescent="0.2">
      <c r="D354" s="236"/>
    </row>
    <row r="355" spans="4:4" x14ac:dyDescent="0.2">
      <c r="D355" s="236"/>
    </row>
    <row r="356" spans="4:4" x14ac:dyDescent="0.2">
      <c r="D356" s="236"/>
    </row>
    <row r="357" spans="4:4" x14ac:dyDescent="0.2">
      <c r="D357" s="236"/>
    </row>
    <row r="358" spans="4:4" x14ac:dyDescent="0.2">
      <c r="D358" s="236"/>
    </row>
    <row r="359" spans="4:4" x14ac:dyDescent="0.2">
      <c r="D359" s="236"/>
    </row>
    <row r="360" spans="4:4" x14ac:dyDescent="0.2">
      <c r="D360" s="236"/>
    </row>
    <row r="361" spans="4:4" x14ac:dyDescent="0.2">
      <c r="D361" s="236"/>
    </row>
    <row r="362" spans="4:4" x14ac:dyDescent="0.2">
      <c r="D362" s="236"/>
    </row>
    <row r="363" spans="4:4" x14ac:dyDescent="0.2">
      <c r="D363" s="236"/>
    </row>
    <row r="364" spans="4:4" x14ac:dyDescent="0.2">
      <c r="D364" s="236"/>
    </row>
    <row r="365" spans="4:4" x14ac:dyDescent="0.2">
      <c r="D365" s="236"/>
    </row>
    <row r="366" spans="4:4" x14ac:dyDescent="0.2">
      <c r="D366" s="236"/>
    </row>
    <row r="367" spans="4:4" x14ac:dyDescent="0.2">
      <c r="D367" s="236"/>
    </row>
    <row r="368" spans="4:4" x14ac:dyDescent="0.2">
      <c r="D368" s="236"/>
    </row>
    <row r="369" spans="4:4" x14ac:dyDescent="0.2">
      <c r="D369" s="236"/>
    </row>
    <row r="370" spans="4:4" x14ac:dyDescent="0.2">
      <c r="D370" s="236"/>
    </row>
    <row r="371" spans="4:4" x14ac:dyDescent="0.2">
      <c r="D371" s="236"/>
    </row>
    <row r="372" spans="4:4" x14ac:dyDescent="0.2">
      <c r="D372" s="236"/>
    </row>
    <row r="373" spans="4:4" x14ac:dyDescent="0.2">
      <c r="D373" s="236"/>
    </row>
    <row r="374" spans="4:4" x14ac:dyDescent="0.2">
      <c r="D374" s="236"/>
    </row>
    <row r="375" spans="4:4" x14ac:dyDescent="0.2">
      <c r="D375" s="236"/>
    </row>
    <row r="376" spans="4:4" x14ac:dyDescent="0.2">
      <c r="D376" s="236"/>
    </row>
    <row r="377" spans="4:4" x14ac:dyDescent="0.2">
      <c r="D377" s="236"/>
    </row>
    <row r="378" spans="4:4" x14ac:dyDescent="0.2">
      <c r="D378" s="236"/>
    </row>
    <row r="379" spans="4:4" x14ac:dyDescent="0.2">
      <c r="D379" s="236"/>
    </row>
    <row r="380" spans="4:4" x14ac:dyDescent="0.2">
      <c r="D380" s="236"/>
    </row>
    <row r="381" spans="4:4" x14ac:dyDescent="0.2">
      <c r="D381" s="236"/>
    </row>
    <row r="382" spans="4:4" x14ac:dyDescent="0.2">
      <c r="D382" s="236"/>
    </row>
    <row r="383" spans="4:4" x14ac:dyDescent="0.2">
      <c r="D383" s="236"/>
    </row>
    <row r="384" spans="4:4" x14ac:dyDescent="0.2">
      <c r="D384" s="236"/>
    </row>
    <row r="385" spans="4:4" x14ac:dyDescent="0.2">
      <c r="D385" s="236"/>
    </row>
    <row r="386" spans="4:4" x14ac:dyDescent="0.2">
      <c r="D386" s="236"/>
    </row>
    <row r="387" spans="4:4" x14ac:dyDescent="0.2">
      <c r="D387" s="236"/>
    </row>
    <row r="388" spans="4:4" x14ac:dyDescent="0.2">
      <c r="D388" s="236"/>
    </row>
    <row r="389" spans="4:4" x14ac:dyDescent="0.2">
      <c r="D389" s="236"/>
    </row>
    <row r="390" spans="4:4" x14ac:dyDescent="0.2">
      <c r="D390" s="236"/>
    </row>
    <row r="391" spans="4:4" x14ac:dyDescent="0.2">
      <c r="D391" s="236"/>
    </row>
    <row r="392" spans="4:4" x14ac:dyDescent="0.2">
      <c r="D392" s="236"/>
    </row>
    <row r="393" spans="4:4" x14ac:dyDescent="0.2">
      <c r="D393" s="236"/>
    </row>
    <row r="394" spans="4:4" x14ac:dyDescent="0.2">
      <c r="D394" s="236"/>
    </row>
    <row r="395" spans="4:4" x14ac:dyDescent="0.2">
      <c r="D395" s="236"/>
    </row>
    <row r="396" spans="4:4" x14ac:dyDescent="0.2">
      <c r="D396" s="236"/>
    </row>
    <row r="397" spans="4:4" x14ac:dyDescent="0.2">
      <c r="D397" s="236"/>
    </row>
    <row r="398" spans="4:4" x14ac:dyDescent="0.2">
      <c r="D398" s="236"/>
    </row>
    <row r="399" spans="4:4" x14ac:dyDescent="0.2">
      <c r="D399" s="236"/>
    </row>
    <row r="400" spans="4:4" x14ac:dyDescent="0.2">
      <c r="D400" s="236"/>
    </row>
    <row r="401" spans="4:4" x14ac:dyDescent="0.2">
      <c r="D401" s="236"/>
    </row>
    <row r="402" spans="4:4" x14ac:dyDescent="0.2">
      <c r="D402" s="236"/>
    </row>
    <row r="403" spans="4:4" x14ac:dyDescent="0.2">
      <c r="D403" s="236"/>
    </row>
    <row r="404" spans="4:4" x14ac:dyDescent="0.2">
      <c r="D404" s="236"/>
    </row>
    <row r="405" spans="4:4" x14ac:dyDescent="0.2">
      <c r="D405" s="236"/>
    </row>
    <row r="406" spans="4:4" x14ac:dyDescent="0.2">
      <c r="D406" s="236"/>
    </row>
    <row r="407" spans="4:4" x14ac:dyDescent="0.2">
      <c r="D407" s="236"/>
    </row>
    <row r="408" spans="4:4" x14ac:dyDescent="0.2">
      <c r="D408" s="236"/>
    </row>
    <row r="409" spans="4:4" x14ac:dyDescent="0.2">
      <c r="D409" s="236"/>
    </row>
    <row r="410" spans="4:4" x14ac:dyDescent="0.2">
      <c r="D410" s="236"/>
    </row>
    <row r="411" spans="4:4" x14ac:dyDescent="0.2">
      <c r="D411" s="236"/>
    </row>
    <row r="412" spans="4:4" x14ac:dyDescent="0.2">
      <c r="D412" s="236"/>
    </row>
    <row r="413" spans="4:4" x14ac:dyDescent="0.2">
      <c r="D413" s="236"/>
    </row>
    <row r="414" spans="4:4" x14ac:dyDescent="0.2">
      <c r="D414" s="236"/>
    </row>
    <row r="415" spans="4:4" x14ac:dyDescent="0.2">
      <c r="D415" s="236"/>
    </row>
    <row r="416" spans="4:4" x14ac:dyDescent="0.2">
      <c r="D416" s="236"/>
    </row>
    <row r="417" spans="4:4" x14ac:dyDescent="0.2">
      <c r="D417" s="236"/>
    </row>
    <row r="418" spans="4:4" x14ac:dyDescent="0.2">
      <c r="D418" s="236"/>
    </row>
    <row r="419" spans="4:4" x14ac:dyDescent="0.2">
      <c r="D419" s="236"/>
    </row>
    <row r="420" spans="4:4" x14ac:dyDescent="0.2">
      <c r="D420" s="236"/>
    </row>
    <row r="421" spans="4:4" x14ac:dyDescent="0.2">
      <c r="D421" s="236"/>
    </row>
    <row r="422" spans="4:4" x14ac:dyDescent="0.2">
      <c r="D422" s="236"/>
    </row>
    <row r="423" spans="4:4" x14ac:dyDescent="0.2">
      <c r="D423" s="236"/>
    </row>
    <row r="424" spans="4:4" x14ac:dyDescent="0.2">
      <c r="D424" s="236"/>
    </row>
    <row r="425" spans="4:4" x14ac:dyDescent="0.2">
      <c r="D425" s="236"/>
    </row>
    <row r="426" spans="4:4" x14ac:dyDescent="0.2">
      <c r="D426" s="236"/>
    </row>
    <row r="427" spans="4:4" x14ac:dyDescent="0.2">
      <c r="D427" s="236"/>
    </row>
    <row r="428" spans="4:4" x14ac:dyDescent="0.2">
      <c r="D428" s="236"/>
    </row>
    <row r="429" spans="4:4" x14ac:dyDescent="0.2">
      <c r="D429" s="236"/>
    </row>
    <row r="430" spans="4:4" x14ac:dyDescent="0.2">
      <c r="D430" s="236"/>
    </row>
    <row r="431" spans="4:4" x14ac:dyDescent="0.2">
      <c r="D431" s="236"/>
    </row>
    <row r="432" spans="4:4" x14ac:dyDescent="0.2">
      <c r="D432" s="236"/>
    </row>
    <row r="433" spans="4:4" x14ac:dyDescent="0.2">
      <c r="D433" s="236"/>
    </row>
    <row r="434" spans="4:4" x14ac:dyDescent="0.2">
      <c r="D434" s="236"/>
    </row>
    <row r="435" spans="4:4" x14ac:dyDescent="0.2">
      <c r="D435" s="236"/>
    </row>
    <row r="436" spans="4:4" x14ac:dyDescent="0.2">
      <c r="D436" s="236"/>
    </row>
    <row r="437" spans="4:4" x14ac:dyDescent="0.2">
      <c r="D437" s="236"/>
    </row>
    <row r="438" spans="4:4" x14ac:dyDescent="0.2">
      <c r="D438" s="236"/>
    </row>
    <row r="439" spans="4:4" x14ac:dyDescent="0.2">
      <c r="D439" s="236"/>
    </row>
    <row r="440" spans="4:4" x14ac:dyDescent="0.2">
      <c r="D440" s="236"/>
    </row>
    <row r="441" spans="4:4" x14ac:dyDescent="0.2">
      <c r="D441" s="236"/>
    </row>
    <row r="442" spans="4:4" x14ac:dyDescent="0.2">
      <c r="D442" s="236"/>
    </row>
    <row r="443" spans="4:4" x14ac:dyDescent="0.2">
      <c r="D443" s="236"/>
    </row>
    <row r="444" spans="4:4" x14ac:dyDescent="0.2">
      <c r="D444" s="236"/>
    </row>
    <row r="445" spans="4:4" x14ac:dyDescent="0.2">
      <c r="D445" s="236"/>
    </row>
    <row r="446" spans="4:4" x14ac:dyDescent="0.2">
      <c r="D446" s="236"/>
    </row>
    <row r="447" spans="4:4" x14ac:dyDescent="0.2">
      <c r="D447" s="236"/>
    </row>
    <row r="448" spans="4:4" x14ac:dyDescent="0.2">
      <c r="D448" s="236"/>
    </row>
    <row r="449" spans="4:4" x14ac:dyDescent="0.2">
      <c r="D449" s="236"/>
    </row>
    <row r="450" spans="4:4" x14ac:dyDescent="0.2">
      <c r="D450" s="236"/>
    </row>
    <row r="451" spans="4:4" x14ac:dyDescent="0.2">
      <c r="D451" s="236"/>
    </row>
    <row r="452" spans="4:4" x14ac:dyDescent="0.2">
      <c r="D452" s="236"/>
    </row>
    <row r="453" spans="4:4" x14ac:dyDescent="0.2">
      <c r="D453" s="236"/>
    </row>
    <row r="454" spans="4:4" x14ac:dyDescent="0.2">
      <c r="D454" s="236"/>
    </row>
    <row r="455" spans="4:4" x14ac:dyDescent="0.2">
      <c r="D455" s="236"/>
    </row>
    <row r="456" spans="4:4" x14ac:dyDescent="0.2">
      <c r="D456" s="236"/>
    </row>
    <row r="457" spans="4:4" x14ac:dyDescent="0.2">
      <c r="D457" s="236"/>
    </row>
    <row r="458" spans="4:4" x14ac:dyDescent="0.2">
      <c r="D458" s="236"/>
    </row>
    <row r="459" spans="4:4" x14ac:dyDescent="0.2">
      <c r="D459" s="236"/>
    </row>
    <row r="460" spans="4:4" x14ac:dyDescent="0.2">
      <c r="D460" s="236"/>
    </row>
    <row r="461" spans="4:4" x14ac:dyDescent="0.2">
      <c r="D461" s="236"/>
    </row>
    <row r="462" spans="4:4" x14ac:dyDescent="0.2">
      <c r="D462" s="236"/>
    </row>
    <row r="463" spans="4:4" x14ac:dyDescent="0.2">
      <c r="D463" s="236"/>
    </row>
    <row r="464" spans="4:4" x14ac:dyDescent="0.2">
      <c r="D464" s="236"/>
    </row>
    <row r="465" spans="4:4" x14ac:dyDescent="0.2">
      <c r="D465" s="236"/>
    </row>
    <row r="466" spans="4:4" x14ac:dyDescent="0.2">
      <c r="D466" s="236"/>
    </row>
    <row r="467" spans="4:4" x14ac:dyDescent="0.2">
      <c r="D467" s="236"/>
    </row>
    <row r="468" spans="4:4" x14ac:dyDescent="0.2">
      <c r="D468" s="236"/>
    </row>
    <row r="469" spans="4:4" x14ac:dyDescent="0.2">
      <c r="D469" s="236"/>
    </row>
    <row r="470" spans="4:4" x14ac:dyDescent="0.2">
      <c r="D470" s="236"/>
    </row>
    <row r="471" spans="4:4" x14ac:dyDescent="0.2">
      <c r="D471" s="236"/>
    </row>
    <row r="472" spans="4:4" x14ac:dyDescent="0.2">
      <c r="D472" s="236"/>
    </row>
    <row r="473" spans="4:4" x14ac:dyDescent="0.2">
      <c r="D473" s="236"/>
    </row>
    <row r="474" spans="4:4" x14ac:dyDescent="0.2">
      <c r="D474" s="236"/>
    </row>
    <row r="475" spans="4:4" x14ac:dyDescent="0.2">
      <c r="D475" s="236"/>
    </row>
    <row r="476" spans="4:4" x14ac:dyDescent="0.2">
      <c r="D476" s="236"/>
    </row>
    <row r="477" spans="4:4" x14ac:dyDescent="0.2">
      <c r="D477" s="236"/>
    </row>
    <row r="478" spans="4:4" x14ac:dyDescent="0.2">
      <c r="D478" s="236"/>
    </row>
    <row r="479" spans="4:4" x14ac:dyDescent="0.2">
      <c r="D479" s="236"/>
    </row>
    <row r="480" spans="4:4" x14ac:dyDescent="0.2">
      <c r="D480" s="236"/>
    </row>
    <row r="481" spans="4:4" x14ac:dyDescent="0.2">
      <c r="D481" s="236"/>
    </row>
    <row r="482" spans="4:4" x14ac:dyDescent="0.2">
      <c r="D482" s="236"/>
    </row>
    <row r="483" spans="4:4" x14ac:dyDescent="0.2">
      <c r="D483" s="236"/>
    </row>
    <row r="484" spans="4:4" x14ac:dyDescent="0.2">
      <c r="D484" s="236"/>
    </row>
    <row r="485" spans="4:4" x14ac:dyDescent="0.2">
      <c r="D485" s="236"/>
    </row>
    <row r="486" spans="4:4" x14ac:dyDescent="0.2">
      <c r="D486" s="236"/>
    </row>
    <row r="487" spans="4:4" x14ac:dyDescent="0.2">
      <c r="D487" s="236"/>
    </row>
    <row r="488" spans="4:4" x14ac:dyDescent="0.2">
      <c r="D488" s="236"/>
    </row>
    <row r="489" spans="4:4" x14ac:dyDescent="0.2">
      <c r="D489" s="236"/>
    </row>
    <row r="490" spans="4:4" x14ac:dyDescent="0.2">
      <c r="D490" s="236"/>
    </row>
    <row r="491" spans="4:4" x14ac:dyDescent="0.2">
      <c r="D491" s="236"/>
    </row>
    <row r="492" spans="4:4" x14ac:dyDescent="0.2">
      <c r="D492" s="236"/>
    </row>
    <row r="493" spans="4:4" x14ac:dyDescent="0.2">
      <c r="D493" s="236"/>
    </row>
    <row r="494" spans="4:4" x14ac:dyDescent="0.2">
      <c r="D494" s="236"/>
    </row>
    <row r="495" spans="4:4" x14ac:dyDescent="0.2">
      <c r="D495" s="236"/>
    </row>
    <row r="496" spans="4:4" x14ac:dyDescent="0.2">
      <c r="D496" s="236"/>
    </row>
    <row r="497" spans="4:4" x14ac:dyDescent="0.2">
      <c r="D497" s="236"/>
    </row>
    <row r="498" spans="4:4" x14ac:dyDescent="0.2">
      <c r="D498" s="236"/>
    </row>
    <row r="499" spans="4:4" x14ac:dyDescent="0.2">
      <c r="D499" s="236"/>
    </row>
    <row r="500" spans="4:4" x14ac:dyDescent="0.2">
      <c r="D500" s="236"/>
    </row>
    <row r="501" spans="4:4" x14ac:dyDescent="0.2">
      <c r="D501" s="236"/>
    </row>
    <row r="502" spans="4:4" x14ac:dyDescent="0.2">
      <c r="D502" s="236"/>
    </row>
    <row r="503" spans="4:4" x14ac:dyDescent="0.2">
      <c r="D503" s="236"/>
    </row>
    <row r="504" spans="4:4" x14ac:dyDescent="0.2">
      <c r="D504" s="236"/>
    </row>
    <row r="505" spans="4:4" x14ac:dyDescent="0.2">
      <c r="D505" s="236"/>
    </row>
    <row r="506" spans="4:4" x14ac:dyDescent="0.2">
      <c r="D506" s="236"/>
    </row>
    <row r="507" spans="4:4" x14ac:dyDescent="0.2">
      <c r="D507" s="236"/>
    </row>
    <row r="508" spans="4:4" x14ac:dyDescent="0.2">
      <c r="D508" s="236"/>
    </row>
    <row r="509" spans="4:4" x14ac:dyDescent="0.2">
      <c r="D509" s="236"/>
    </row>
    <row r="510" spans="4:4" x14ac:dyDescent="0.2">
      <c r="D510" s="236"/>
    </row>
    <row r="511" spans="4:4" x14ac:dyDescent="0.2">
      <c r="D511" s="236"/>
    </row>
    <row r="512" spans="4:4" x14ac:dyDescent="0.2">
      <c r="D512" s="236"/>
    </row>
    <row r="513" spans="4:4" x14ac:dyDescent="0.2">
      <c r="D513" s="236"/>
    </row>
    <row r="514" spans="4:4" x14ac:dyDescent="0.2">
      <c r="D514" s="236"/>
    </row>
    <row r="515" spans="4:4" x14ac:dyDescent="0.2">
      <c r="D515" s="236"/>
    </row>
    <row r="516" spans="4:4" x14ac:dyDescent="0.2">
      <c r="D516" s="236"/>
    </row>
    <row r="517" spans="4:4" x14ac:dyDescent="0.2">
      <c r="D517" s="236"/>
    </row>
    <row r="518" spans="4:4" x14ac:dyDescent="0.2">
      <c r="D518" s="236"/>
    </row>
    <row r="519" spans="4:4" x14ac:dyDescent="0.2">
      <c r="D519" s="236"/>
    </row>
    <row r="520" spans="4:4" x14ac:dyDescent="0.2">
      <c r="D520" s="236"/>
    </row>
    <row r="521" spans="4:4" x14ac:dyDescent="0.2">
      <c r="D521" s="236"/>
    </row>
    <row r="522" spans="4:4" x14ac:dyDescent="0.2">
      <c r="D522" s="236"/>
    </row>
    <row r="523" spans="4:4" x14ac:dyDescent="0.2">
      <c r="D523" s="236"/>
    </row>
    <row r="524" spans="4:4" x14ac:dyDescent="0.2">
      <c r="D524" s="236"/>
    </row>
    <row r="525" spans="4:4" x14ac:dyDescent="0.2">
      <c r="D525" s="236"/>
    </row>
    <row r="526" spans="4:4" x14ac:dyDescent="0.2">
      <c r="D526" s="236"/>
    </row>
    <row r="527" spans="4:4" x14ac:dyDescent="0.2">
      <c r="D527" s="236"/>
    </row>
    <row r="528" spans="4:4" x14ac:dyDescent="0.2">
      <c r="D528" s="236"/>
    </row>
    <row r="529" spans="4:4" x14ac:dyDescent="0.2">
      <c r="D529" s="236"/>
    </row>
    <row r="530" spans="4:4" x14ac:dyDescent="0.2">
      <c r="D530" s="236"/>
    </row>
    <row r="531" spans="4:4" x14ac:dyDescent="0.2">
      <c r="D531" s="236"/>
    </row>
    <row r="532" spans="4:4" x14ac:dyDescent="0.2">
      <c r="D532" s="236"/>
    </row>
    <row r="533" spans="4:4" x14ac:dyDescent="0.2">
      <c r="D533" s="236"/>
    </row>
    <row r="534" spans="4:4" x14ac:dyDescent="0.2">
      <c r="D534" s="236"/>
    </row>
    <row r="535" spans="4:4" x14ac:dyDescent="0.2">
      <c r="D535" s="236"/>
    </row>
    <row r="536" spans="4:4" x14ac:dyDescent="0.2">
      <c r="D536" s="236"/>
    </row>
    <row r="537" spans="4:4" x14ac:dyDescent="0.2">
      <c r="D537" s="236"/>
    </row>
    <row r="538" spans="4:4" x14ac:dyDescent="0.2">
      <c r="D538" s="236"/>
    </row>
    <row r="539" spans="4:4" x14ac:dyDescent="0.2">
      <c r="D539" s="236"/>
    </row>
    <row r="540" spans="4:4" x14ac:dyDescent="0.2">
      <c r="D540" s="236"/>
    </row>
    <row r="541" spans="4:4" x14ac:dyDescent="0.2">
      <c r="D541" s="236"/>
    </row>
    <row r="542" spans="4:4" x14ac:dyDescent="0.2">
      <c r="D542" s="236"/>
    </row>
    <row r="543" spans="4:4" x14ac:dyDescent="0.2">
      <c r="D543" s="236"/>
    </row>
    <row r="544" spans="4:4" x14ac:dyDescent="0.2">
      <c r="D544" s="236"/>
    </row>
    <row r="545" spans="4:4" x14ac:dyDescent="0.2">
      <c r="D545" s="236"/>
    </row>
    <row r="546" spans="4:4" x14ac:dyDescent="0.2">
      <c r="D546" s="236"/>
    </row>
    <row r="547" spans="4:4" x14ac:dyDescent="0.2">
      <c r="D547" s="236"/>
    </row>
    <row r="548" spans="4:4" x14ac:dyDescent="0.2">
      <c r="D548" s="236"/>
    </row>
    <row r="549" spans="4:4" x14ac:dyDescent="0.2">
      <c r="D549" s="236"/>
    </row>
    <row r="550" spans="4:4" x14ac:dyDescent="0.2">
      <c r="D550" s="236"/>
    </row>
    <row r="551" spans="4:4" x14ac:dyDescent="0.2">
      <c r="D551" s="236"/>
    </row>
    <row r="552" spans="4:4" x14ac:dyDescent="0.2">
      <c r="D552" s="236"/>
    </row>
    <row r="553" spans="4:4" x14ac:dyDescent="0.2">
      <c r="D553" s="236"/>
    </row>
    <row r="554" spans="4:4" x14ac:dyDescent="0.2">
      <c r="D554" s="236"/>
    </row>
    <row r="555" spans="4:4" x14ac:dyDescent="0.2">
      <c r="D555" s="236"/>
    </row>
    <row r="556" spans="4:4" x14ac:dyDescent="0.2">
      <c r="D556" s="236"/>
    </row>
    <row r="557" spans="4:4" x14ac:dyDescent="0.2">
      <c r="D557" s="236"/>
    </row>
    <row r="558" spans="4:4" x14ac:dyDescent="0.2">
      <c r="D558" s="236"/>
    </row>
    <row r="559" spans="4:4" x14ac:dyDescent="0.2">
      <c r="D559" s="236"/>
    </row>
    <row r="560" spans="4:4" x14ac:dyDescent="0.2">
      <c r="D560" s="236"/>
    </row>
    <row r="561" spans="4:4" x14ac:dyDescent="0.2">
      <c r="D561" s="236"/>
    </row>
    <row r="562" spans="4:4" x14ac:dyDescent="0.2">
      <c r="D562" s="236"/>
    </row>
    <row r="563" spans="4:4" x14ac:dyDescent="0.2">
      <c r="D563" s="236"/>
    </row>
    <row r="564" spans="4:4" x14ac:dyDescent="0.2">
      <c r="D564" s="236"/>
    </row>
    <row r="565" spans="4:4" x14ac:dyDescent="0.2">
      <c r="D565" s="236"/>
    </row>
    <row r="566" spans="4:4" x14ac:dyDescent="0.2">
      <c r="D566" s="236"/>
    </row>
    <row r="567" spans="4:4" x14ac:dyDescent="0.2">
      <c r="D567" s="236"/>
    </row>
    <row r="568" spans="4:4" x14ac:dyDescent="0.2">
      <c r="D568" s="236"/>
    </row>
    <row r="569" spans="4:4" x14ac:dyDescent="0.2">
      <c r="D569" s="236"/>
    </row>
    <row r="570" spans="4:4" x14ac:dyDescent="0.2">
      <c r="D570" s="236"/>
    </row>
    <row r="571" spans="4:4" x14ac:dyDescent="0.2">
      <c r="D571" s="236"/>
    </row>
    <row r="572" spans="4:4" x14ac:dyDescent="0.2">
      <c r="D572" s="236"/>
    </row>
    <row r="573" spans="4:4" x14ac:dyDescent="0.2">
      <c r="D573" s="236"/>
    </row>
    <row r="574" spans="4:4" x14ac:dyDescent="0.2">
      <c r="D574" s="236"/>
    </row>
    <row r="575" spans="4:4" x14ac:dyDescent="0.2">
      <c r="D575" s="236"/>
    </row>
    <row r="576" spans="4:4" x14ac:dyDescent="0.2">
      <c r="D576" s="236"/>
    </row>
    <row r="577" spans="4:4" x14ac:dyDescent="0.2">
      <c r="D577" s="236"/>
    </row>
    <row r="578" spans="4:4" x14ac:dyDescent="0.2">
      <c r="D578" s="236"/>
    </row>
    <row r="579" spans="4:4" x14ac:dyDescent="0.2">
      <c r="D579" s="236"/>
    </row>
    <row r="580" spans="4:4" x14ac:dyDescent="0.2">
      <c r="D580" s="236"/>
    </row>
    <row r="581" spans="4:4" x14ac:dyDescent="0.2">
      <c r="D581" s="236"/>
    </row>
    <row r="582" spans="4:4" x14ac:dyDescent="0.2">
      <c r="D582" s="236"/>
    </row>
    <row r="583" spans="4:4" x14ac:dyDescent="0.2">
      <c r="D583" s="236"/>
    </row>
    <row r="584" spans="4:4" x14ac:dyDescent="0.2">
      <c r="D584" s="236"/>
    </row>
    <row r="585" spans="4:4" x14ac:dyDescent="0.2">
      <c r="D585" s="236"/>
    </row>
    <row r="586" spans="4:4" x14ac:dyDescent="0.2">
      <c r="D586" s="236"/>
    </row>
    <row r="587" spans="4:4" x14ac:dyDescent="0.2">
      <c r="D587" s="236"/>
    </row>
    <row r="588" spans="4:4" x14ac:dyDescent="0.2">
      <c r="D588" s="236"/>
    </row>
    <row r="589" spans="4:4" x14ac:dyDescent="0.2">
      <c r="D589" s="236"/>
    </row>
    <row r="590" spans="4:4" x14ac:dyDescent="0.2">
      <c r="D590" s="236"/>
    </row>
    <row r="591" spans="4:4" x14ac:dyDescent="0.2">
      <c r="D591" s="236"/>
    </row>
    <row r="592" spans="4:4" x14ac:dyDescent="0.2">
      <c r="D592" s="236"/>
    </row>
    <row r="593" spans="4:4" x14ac:dyDescent="0.2">
      <c r="D593" s="236"/>
    </row>
    <row r="594" spans="4:4" x14ac:dyDescent="0.2">
      <c r="D594" s="236"/>
    </row>
    <row r="595" spans="4:4" x14ac:dyDescent="0.2">
      <c r="D595" s="236"/>
    </row>
    <row r="596" spans="4:4" x14ac:dyDescent="0.2">
      <c r="D596" s="236"/>
    </row>
    <row r="597" spans="4:4" x14ac:dyDescent="0.2">
      <c r="D597" s="236"/>
    </row>
    <row r="598" spans="4:4" x14ac:dyDescent="0.2">
      <c r="D598" s="236"/>
    </row>
    <row r="599" spans="4:4" x14ac:dyDescent="0.2">
      <c r="D599" s="236"/>
    </row>
    <row r="600" spans="4:4" x14ac:dyDescent="0.2">
      <c r="D600" s="236"/>
    </row>
    <row r="601" spans="4:4" x14ac:dyDescent="0.2">
      <c r="D601" s="236"/>
    </row>
    <row r="602" spans="4:4" x14ac:dyDescent="0.2">
      <c r="D602" s="236"/>
    </row>
    <row r="603" spans="4:4" x14ac:dyDescent="0.2">
      <c r="D603" s="236"/>
    </row>
    <row r="604" spans="4:4" x14ac:dyDescent="0.2">
      <c r="D604" s="236"/>
    </row>
    <row r="605" spans="4:4" x14ac:dyDescent="0.2">
      <c r="D605" s="236"/>
    </row>
    <row r="606" spans="4:4" x14ac:dyDescent="0.2">
      <c r="D606" s="236"/>
    </row>
    <row r="607" spans="4:4" x14ac:dyDescent="0.2">
      <c r="D607" s="236"/>
    </row>
    <row r="608" spans="4:4" x14ac:dyDescent="0.2">
      <c r="D608" s="236"/>
    </row>
    <row r="609" spans="4:4" x14ac:dyDescent="0.2">
      <c r="D609" s="236"/>
    </row>
    <row r="610" spans="4:4" x14ac:dyDescent="0.2">
      <c r="D610" s="236"/>
    </row>
    <row r="611" spans="4:4" x14ac:dyDescent="0.2">
      <c r="D611" s="236"/>
    </row>
    <row r="612" spans="4:4" x14ac:dyDescent="0.2">
      <c r="D612" s="236"/>
    </row>
    <row r="613" spans="4:4" x14ac:dyDescent="0.2">
      <c r="D613" s="236"/>
    </row>
    <row r="614" spans="4:4" x14ac:dyDescent="0.2">
      <c r="D614" s="236"/>
    </row>
    <row r="615" spans="4:4" x14ac:dyDescent="0.2">
      <c r="D615" s="236"/>
    </row>
    <row r="616" spans="4:4" x14ac:dyDescent="0.2">
      <c r="D616" s="236"/>
    </row>
    <row r="617" spans="4:4" x14ac:dyDescent="0.2">
      <c r="D617" s="236"/>
    </row>
    <row r="618" spans="4:4" x14ac:dyDescent="0.2">
      <c r="D618" s="236"/>
    </row>
    <row r="619" spans="4:4" x14ac:dyDescent="0.2">
      <c r="D619" s="236"/>
    </row>
    <row r="620" spans="4:4" x14ac:dyDescent="0.2">
      <c r="D620" s="236"/>
    </row>
    <row r="621" spans="4:4" x14ac:dyDescent="0.2">
      <c r="D621" s="236"/>
    </row>
    <row r="622" spans="4:4" x14ac:dyDescent="0.2">
      <c r="D622" s="236"/>
    </row>
    <row r="623" spans="4:4" x14ac:dyDescent="0.2">
      <c r="D623" s="236"/>
    </row>
    <row r="624" spans="4:4" x14ac:dyDescent="0.2">
      <c r="D624" s="236"/>
    </row>
    <row r="625" spans="4:4" x14ac:dyDescent="0.2">
      <c r="D625" s="236"/>
    </row>
    <row r="626" spans="4:4" x14ac:dyDescent="0.2">
      <c r="D626" s="236"/>
    </row>
    <row r="627" spans="4:4" x14ac:dyDescent="0.2">
      <c r="D627" s="236"/>
    </row>
    <row r="628" spans="4:4" x14ac:dyDescent="0.2">
      <c r="D628" s="236"/>
    </row>
    <row r="629" spans="4:4" x14ac:dyDescent="0.2">
      <c r="D629" s="236"/>
    </row>
    <row r="630" spans="4:4" x14ac:dyDescent="0.2">
      <c r="D630" s="236"/>
    </row>
    <row r="631" spans="4:4" x14ac:dyDescent="0.2">
      <c r="D631" s="236"/>
    </row>
    <row r="632" spans="4:4" x14ac:dyDescent="0.2">
      <c r="D632" s="236"/>
    </row>
    <row r="633" spans="4:4" x14ac:dyDescent="0.2">
      <c r="D633" s="236"/>
    </row>
    <row r="634" spans="4:4" x14ac:dyDescent="0.2">
      <c r="D634" s="236"/>
    </row>
    <row r="635" spans="4:4" x14ac:dyDescent="0.2">
      <c r="D635" s="236"/>
    </row>
    <row r="636" spans="4:4" x14ac:dyDescent="0.2">
      <c r="D636" s="236"/>
    </row>
    <row r="637" spans="4:4" x14ac:dyDescent="0.2">
      <c r="D637" s="236"/>
    </row>
    <row r="638" spans="4:4" x14ac:dyDescent="0.2">
      <c r="D638" s="236"/>
    </row>
    <row r="639" spans="4:4" x14ac:dyDescent="0.2">
      <c r="D639" s="236"/>
    </row>
    <row r="640" spans="4:4" x14ac:dyDescent="0.2">
      <c r="D640" s="236"/>
    </row>
    <row r="641" spans="4:4" x14ac:dyDescent="0.2">
      <c r="D641" s="236"/>
    </row>
    <row r="642" spans="4:4" x14ac:dyDescent="0.2">
      <c r="D642" s="236"/>
    </row>
    <row r="643" spans="4:4" x14ac:dyDescent="0.2">
      <c r="D643" s="236"/>
    </row>
    <row r="644" spans="4:4" x14ac:dyDescent="0.2">
      <c r="D644" s="236"/>
    </row>
    <row r="645" spans="4:4" x14ac:dyDescent="0.2">
      <c r="D645" s="236"/>
    </row>
    <row r="646" spans="4:4" x14ac:dyDescent="0.2">
      <c r="D646" s="236"/>
    </row>
    <row r="647" spans="4:4" x14ac:dyDescent="0.2">
      <c r="D647" s="236"/>
    </row>
    <row r="648" spans="4:4" x14ac:dyDescent="0.2">
      <c r="D648" s="236"/>
    </row>
    <row r="649" spans="4:4" x14ac:dyDescent="0.2">
      <c r="D649" s="236"/>
    </row>
    <row r="650" spans="4:4" x14ac:dyDescent="0.2">
      <c r="D650" s="236"/>
    </row>
    <row r="651" spans="4:4" x14ac:dyDescent="0.2">
      <c r="D651" s="236"/>
    </row>
    <row r="652" spans="4:4" x14ac:dyDescent="0.2">
      <c r="D652" s="236"/>
    </row>
    <row r="653" spans="4:4" x14ac:dyDescent="0.2">
      <c r="D653" s="236"/>
    </row>
    <row r="654" spans="4:4" x14ac:dyDescent="0.2">
      <c r="D654" s="236"/>
    </row>
    <row r="655" spans="4:4" x14ac:dyDescent="0.2">
      <c r="D655" s="236"/>
    </row>
    <row r="656" spans="4:4" x14ac:dyDescent="0.2">
      <c r="D656" s="236"/>
    </row>
    <row r="657" spans="4:4" x14ac:dyDescent="0.2">
      <c r="D657" s="236"/>
    </row>
    <row r="658" spans="4:4" x14ac:dyDescent="0.2">
      <c r="D658" s="236"/>
    </row>
    <row r="659" spans="4:4" x14ac:dyDescent="0.2">
      <c r="D659" s="236"/>
    </row>
    <row r="660" spans="4:4" x14ac:dyDescent="0.2">
      <c r="D660" s="236"/>
    </row>
    <row r="661" spans="4:4" x14ac:dyDescent="0.2">
      <c r="D661" s="236"/>
    </row>
    <row r="662" spans="4:4" x14ac:dyDescent="0.2">
      <c r="D662" s="236"/>
    </row>
    <row r="663" spans="4:4" x14ac:dyDescent="0.2">
      <c r="D663" s="236"/>
    </row>
    <row r="664" spans="4:4" x14ac:dyDescent="0.2">
      <c r="D664" s="236"/>
    </row>
    <row r="665" spans="4:4" x14ac:dyDescent="0.2">
      <c r="D665" s="236"/>
    </row>
    <row r="666" spans="4:4" x14ac:dyDescent="0.2">
      <c r="D666" s="236"/>
    </row>
    <row r="667" spans="4:4" x14ac:dyDescent="0.2">
      <c r="D667" s="236"/>
    </row>
    <row r="668" spans="4:4" x14ac:dyDescent="0.2">
      <c r="D668" s="236"/>
    </row>
    <row r="669" spans="4:4" x14ac:dyDescent="0.2">
      <c r="D669" s="236"/>
    </row>
    <row r="670" spans="4:4" x14ac:dyDescent="0.2">
      <c r="D670" s="236"/>
    </row>
    <row r="671" spans="4:4" x14ac:dyDescent="0.2">
      <c r="D671" s="236"/>
    </row>
    <row r="672" spans="4:4" x14ac:dyDescent="0.2">
      <c r="D672" s="236"/>
    </row>
    <row r="673" spans="4:4" x14ac:dyDescent="0.2">
      <c r="D673" s="236"/>
    </row>
    <row r="674" spans="4:4" x14ac:dyDescent="0.2">
      <c r="D674" s="236"/>
    </row>
    <row r="675" spans="4:4" x14ac:dyDescent="0.2">
      <c r="D675" s="236"/>
    </row>
    <row r="676" spans="4:4" x14ac:dyDescent="0.2">
      <c r="D676" s="236"/>
    </row>
    <row r="677" spans="4:4" x14ac:dyDescent="0.2">
      <c r="D677" s="236"/>
    </row>
    <row r="678" spans="4:4" x14ac:dyDescent="0.2">
      <c r="D678" s="236"/>
    </row>
    <row r="679" spans="4:4" x14ac:dyDescent="0.2">
      <c r="D679" s="236"/>
    </row>
    <row r="680" spans="4:4" x14ac:dyDescent="0.2">
      <c r="D680" s="236"/>
    </row>
    <row r="681" spans="4:4" x14ac:dyDescent="0.2">
      <c r="D681" s="236"/>
    </row>
    <row r="682" spans="4:4" x14ac:dyDescent="0.2">
      <c r="D682" s="236"/>
    </row>
    <row r="683" spans="4:4" x14ac:dyDescent="0.2">
      <c r="D683" s="236"/>
    </row>
    <row r="684" spans="4:4" x14ac:dyDescent="0.2">
      <c r="D684" s="236"/>
    </row>
    <row r="685" spans="4:4" x14ac:dyDescent="0.2">
      <c r="D685" s="236"/>
    </row>
    <row r="686" spans="4:4" x14ac:dyDescent="0.2">
      <c r="D686" s="236"/>
    </row>
    <row r="687" spans="4:4" x14ac:dyDescent="0.2">
      <c r="D687" s="236"/>
    </row>
    <row r="688" spans="4:4" x14ac:dyDescent="0.2">
      <c r="D688" s="236"/>
    </row>
    <row r="689" spans="4:4" x14ac:dyDescent="0.2">
      <c r="D689" s="236"/>
    </row>
    <row r="690" spans="4:4" x14ac:dyDescent="0.2">
      <c r="D690" s="236"/>
    </row>
    <row r="691" spans="4:4" x14ac:dyDescent="0.2">
      <c r="D691" s="236"/>
    </row>
    <row r="692" spans="4:4" x14ac:dyDescent="0.2">
      <c r="D692" s="236"/>
    </row>
    <row r="693" spans="4:4" x14ac:dyDescent="0.2">
      <c r="D693" s="236"/>
    </row>
    <row r="694" spans="4:4" x14ac:dyDescent="0.2">
      <c r="D694" s="236"/>
    </row>
    <row r="695" spans="4:4" x14ac:dyDescent="0.2">
      <c r="D695" s="236"/>
    </row>
    <row r="696" spans="4:4" x14ac:dyDescent="0.2">
      <c r="D696" s="236"/>
    </row>
    <row r="697" spans="4:4" x14ac:dyDescent="0.2">
      <c r="D697" s="236"/>
    </row>
    <row r="698" spans="4:4" x14ac:dyDescent="0.2">
      <c r="D698" s="236"/>
    </row>
    <row r="699" spans="4:4" x14ac:dyDescent="0.2">
      <c r="D699" s="236"/>
    </row>
    <row r="700" spans="4:4" x14ac:dyDescent="0.2">
      <c r="D700" s="236"/>
    </row>
    <row r="701" spans="4:4" x14ac:dyDescent="0.2">
      <c r="D701" s="236"/>
    </row>
    <row r="702" spans="4:4" x14ac:dyDescent="0.2">
      <c r="D702" s="236"/>
    </row>
    <row r="703" spans="4:4" x14ac:dyDescent="0.2">
      <c r="D703" s="236"/>
    </row>
    <row r="704" spans="4:4" x14ac:dyDescent="0.2">
      <c r="D704" s="236"/>
    </row>
    <row r="705" spans="4:4" x14ac:dyDescent="0.2">
      <c r="D705" s="236"/>
    </row>
    <row r="706" spans="4:4" x14ac:dyDescent="0.2">
      <c r="D706" s="236"/>
    </row>
    <row r="707" spans="4:4" x14ac:dyDescent="0.2">
      <c r="D707" s="236"/>
    </row>
    <row r="708" spans="4:4" x14ac:dyDescent="0.2">
      <c r="D708" s="236"/>
    </row>
    <row r="709" spans="4:4" x14ac:dyDescent="0.2">
      <c r="D709" s="236"/>
    </row>
    <row r="710" spans="4:4" x14ac:dyDescent="0.2">
      <c r="D710" s="236"/>
    </row>
    <row r="711" spans="4:4" x14ac:dyDescent="0.2">
      <c r="D711" s="236"/>
    </row>
    <row r="712" spans="4:4" x14ac:dyDescent="0.2">
      <c r="D712" s="236"/>
    </row>
    <row r="713" spans="4:4" x14ac:dyDescent="0.2">
      <c r="D713" s="236"/>
    </row>
    <row r="714" spans="4:4" x14ac:dyDescent="0.2">
      <c r="D714" s="236"/>
    </row>
    <row r="715" spans="4:4" x14ac:dyDescent="0.2">
      <c r="D715" s="236"/>
    </row>
    <row r="716" spans="4:4" x14ac:dyDescent="0.2">
      <c r="D716" s="236"/>
    </row>
    <row r="717" spans="4:4" x14ac:dyDescent="0.2">
      <c r="D717" s="236"/>
    </row>
    <row r="718" spans="4:4" x14ac:dyDescent="0.2">
      <c r="D718" s="236"/>
    </row>
    <row r="719" spans="4:4" x14ac:dyDescent="0.2">
      <c r="D719" s="236"/>
    </row>
    <row r="720" spans="4:4" x14ac:dyDescent="0.2">
      <c r="D720" s="236"/>
    </row>
    <row r="721" spans="4:4" x14ac:dyDescent="0.2">
      <c r="D721" s="236"/>
    </row>
    <row r="722" spans="4:4" x14ac:dyDescent="0.2">
      <c r="D722" s="236"/>
    </row>
    <row r="723" spans="4:4" x14ac:dyDescent="0.2">
      <c r="D723" s="236"/>
    </row>
    <row r="724" spans="4:4" x14ac:dyDescent="0.2">
      <c r="D724" s="236"/>
    </row>
    <row r="725" spans="4:4" x14ac:dyDescent="0.2">
      <c r="D725" s="236"/>
    </row>
    <row r="726" spans="4:4" x14ac:dyDescent="0.2">
      <c r="D726" s="236"/>
    </row>
    <row r="727" spans="4:4" x14ac:dyDescent="0.2">
      <c r="D727" s="236"/>
    </row>
    <row r="728" spans="4:4" x14ac:dyDescent="0.2">
      <c r="D728" s="236"/>
    </row>
    <row r="729" spans="4:4" x14ac:dyDescent="0.2">
      <c r="D729" s="236"/>
    </row>
    <row r="730" spans="4:4" x14ac:dyDescent="0.2">
      <c r="D730" s="236"/>
    </row>
    <row r="731" spans="4:4" x14ac:dyDescent="0.2">
      <c r="D731" s="236"/>
    </row>
    <row r="732" spans="4:4" x14ac:dyDescent="0.2">
      <c r="D732" s="236"/>
    </row>
    <row r="733" spans="4:4" x14ac:dyDescent="0.2">
      <c r="D733" s="236"/>
    </row>
    <row r="734" spans="4:4" x14ac:dyDescent="0.2">
      <c r="D734" s="236"/>
    </row>
    <row r="735" spans="4:4" x14ac:dyDescent="0.2">
      <c r="D735" s="236"/>
    </row>
    <row r="736" spans="4:4" x14ac:dyDescent="0.2">
      <c r="D736" s="236"/>
    </row>
    <row r="737" spans="4:4" x14ac:dyDescent="0.2">
      <c r="D737" s="236"/>
    </row>
    <row r="738" spans="4:4" x14ac:dyDescent="0.2">
      <c r="D738" s="236"/>
    </row>
    <row r="739" spans="4:4" x14ac:dyDescent="0.2">
      <c r="D739" s="236"/>
    </row>
    <row r="740" spans="4:4" x14ac:dyDescent="0.2">
      <c r="D740" s="236"/>
    </row>
    <row r="741" spans="4:4" x14ac:dyDescent="0.2">
      <c r="D741" s="236"/>
    </row>
    <row r="742" spans="4:4" x14ac:dyDescent="0.2">
      <c r="D742" s="236"/>
    </row>
    <row r="743" spans="4:4" x14ac:dyDescent="0.2">
      <c r="D743" s="236"/>
    </row>
    <row r="744" spans="4:4" x14ac:dyDescent="0.2">
      <c r="D744" s="236"/>
    </row>
    <row r="745" spans="4:4" x14ac:dyDescent="0.2">
      <c r="D745" s="236"/>
    </row>
    <row r="746" spans="4:4" x14ac:dyDescent="0.2">
      <c r="D746" s="236"/>
    </row>
    <row r="747" spans="4:4" x14ac:dyDescent="0.2">
      <c r="D747" s="236"/>
    </row>
    <row r="748" spans="4:4" x14ac:dyDescent="0.2">
      <c r="D748" s="236"/>
    </row>
    <row r="749" spans="4:4" x14ac:dyDescent="0.2">
      <c r="D749" s="236"/>
    </row>
    <row r="750" spans="4:4" x14ac:dyDescent="0.2">
      <c r="D750" s="236"/>
    </row>
    <row r="751" spans="4:4" x14ac:dyDescent="0.2">
      <c r="D751" s="236"/>
    </row>
    <row r="752" spans="4:4" x14ac:dyDescent="0.2">
      <c r="D752" s="236"/>
    </row>
    <row r="753" spans="4:4" x14ac:dyDescent="0.2">
      <c r="D753" s="236"/>
    </row>
    <row r="754" spans="4:4" x14ac:dyDescent="0.2">
      <c r="D754" s="236"/>
    </row>
    <row r="755" spans="4:4" x14ac:dyDescent="0.2">
      <c r="D755" s="236"/>
    </row>
    <row r="756" spans="4:4" x14ac:dyDescent="0.2">
      <c r="D756" s="236"/>
    </row>
    <row r="757" spans="4:4" x14ac:dyDescent="0.2">
      <c r="D757" s="236"/>
    </row>
    <row r="758" spans="4:4" x14ac:dyDescent="0.2">
      <c r="D758" s="236"/>
    </row>
    <row r="759" spans="4:4" x14ac:dyDescent="0.2">
      <c r="D759" s="236"/>
    </row>
    <row r="760" spans="4:4" x14ac:dyDescent="0.2">
      <c r="D760" s="236"/>
    </row>
    <row r="761" spans="4:4" x14ac:dyDescent="0.2">
      <c r="D761" s="236"/>
    </row>
    <row r="762" spans="4:4" x14ac:dyDescent="0.2">
      <c r="D762" s="236"/>
    </row>
    <row r="763" spans="4:4" x14ac:dyDescent="0.2">
      <c r="D763" s="236"/>
    </row>
    <row r="764" spans="4:4" x14ac:dyDescent="0.2">
      <c r="D764" s="236"/>
    </row>
    <row r="765" spans="4:4" x14ac:dyDescent="0.2">
      <c r="D765" s="236"/>
    </row>
    <row r="766" spans="4:4" x14ac:dyDescent="0.2">
      <c r="D766" s="236"/>
    </row>
    <row r="767" spans="4:4" x14ac:dyDescent="0.2">
      <c r="D767" s="236"/>
    </row>
    <row r="768" spans="4:4" x14ac:dyDescent="0.2">
      <c r="D768" s="236"/>
    </row>
    <row r="769" spans="4:4" x14ac:dyDescent="0.2">
      <c r="D769" s="236"/>
    </row>
    <row r="770" spans="4:4" x14ac:dyDescent="0.2">
      <c r="D770" s="236"/>
    </row>
    <row r="771" spans="4:4" x14ac:dyDescent="0.2">
      <c r="D771" s="236"/>
    </row>
    <row r="772" spans="4:4" x14ac:dyDescent="0.2">
      <c r="D772" s="236"/>
    </row>
    <row r="773" spans="4:4" x14ac:dyDescent="0.2">
      <c r="D773" s="236"/>
    </row>
    <row r="774" spans="4:4" x14ac:dyDescent="0.2">
      <c r="D774" s="236"/>
    </row>
    <row r="775" spans="4:4" x14ac:dyDescent="0.2">
      <c r="D775" s="236"/>
    </row>
    <row r="776" spans="4:4" x14ac:dyDescent="0.2">
      <c r="D776" s="236"/>
    </row>
    <row r="777" spans="4:4" x14ac:dyDescent="0.2">
      <c r="D777" s="236"/>
    </row>
    <row r="778" spans="4:4" x14ac:dyDescent="0.2">
      <c r="D778" s="236"/>
    </row>
    <row r="779" spans="4:4" x14ac:dyDescent="0.2">
      <c r="D779" s="236"/>
    </row>
    <row r="780" spans="4:4" x14ac:dyDescent="0.2">
      <c r="D780" s="236"/>
    </row>
    <row r="781" spans="4:4" x14ac:dyDescent="0.2">
      <c r="D781" s="236"/>
    </row>
    <row r="782" spans="4:4" x14ac:dyDescent="0.2">
      <c r="D782" s="236"/>
    </row>
    <row r="783" spans="4:4" x14ac:dyDescent="0.2">
      <c r="D783" s="236"/>
    </row>
    <row r="784" spans="4:4" x14ac:dyDescent="0.2">
      <c r="D784" s="236"/>
    </row>
    <row r="785" spans="4:4" x14ac:dyDescent="0.2">
      <c r="D785" s="236"/>
    </row>
    <row r="786" spans="4:4" x14ac:dyDescent="0.2">
      <c r="D786" s="236"/>
    </row>
    <row r="787" spans="4:4" x14ac:dyDescent="0.2">
      <c r="D787" s="236"/>
    </row>
    <row r="788" spans="4:4" x14ac:dyDescent="0.2">
      <c r="D788" s="236"/>
    </row>
    <row r="789" spans="4:4" x14ac:dyDescent="0.2">
      <c r="D789" s="236"/>
    </row>
    <row r="790" spans="4:4" x14ac:dyDescent="0.2">
      <c r="D790" s="236"/>
    </row>
    <row r="791" spans="4:4" x14ac:dyDescent="0.2">
      <c r="D791" s="236"/>
    </row>
    <row r="792" spans="4:4" x14ac:dyDescent="0.2">
      <c r="D792" s="236"/>
    </row>
    <row r="793" spans="4:4" x14ac:dyDescent="0.2">
      <c r="D793" s="236"/>
    </row>
    <row r="794" spans="4:4" x14ac:dyDescent="0.2">
      <c r="D794" s="236"/>
    </row>
    <row r="795" spans="4:4" x14ac:dyDescent="0.2">
      <c r="D795" s="236"/>
    </row>
    <row r="796" spans="4:4" x14ac:dyDescent="0.2">
      <c r="D796" s="236"/>
    </row>
    <row r="797" spans="4:4" x14ac:dyDescent="0.2">
      <c r="D797" s="236"/>
    </row>
    <row r="798" spans="4:4" x14ac:dyDescent="0.2">
      <c r="D798" s="236"/>
    </row>
    <row r="799" spans="4:4" x14ac:dyDescent="0.2">
      <c r="D799" s="236"/>
    </row>
    <row r="800" spans="4:4" x14ac:dyDescent="0.2">
      <c r="D800" s="236"/>
    </row>
    <row r="801" spans="4:4" x14ac:dyDescent="0.2">
      <c r="D801" s="236"/>
    </row>
    <row r="802" spans="4:4" x14ac:dyDescent="0.2">
      <c r="D802" s="236"/>
    </row>
    <row r="803" spans="4:4" x14ac:dyDescent="0.2">
      <c r="D803" s="236"/>
    </row>
    <row r="804" spans="4:4" x14ac:dyDescent="0.2">
      <c r="D804" s="236"/>
    </row>
    <row r="805" spans="4:4" x14ac:dyDescent="0.2">
      <c r="D805" s="236"/>
    </row>
    <row r="806" spans="4:4" x14ac:dyDescent="0.2">
      <c r="D806" s="236"/>
    </row>
    <row r="807" spans="4:4" x14ac:dyDescent="0.2">
      <c r="D807" s="236"/>
    </row>
    <row r="808" spans="4:4" x14ac:dyDescent="0.2">
      <c r="D808" s="236"/>
    </row>
    <row r="809" spans="4:4" x14ac:dyDescent="0.2">
      <c r="D809" s="236"/>
    </row>
    <row r="810" spans="4:4" x14ac:dyDescent="0.2">
      <c r="D810" s="236"/>
    </row>
    <row r="811" spans="4:4" x14ac:dyDescent="0.2">
      <c r="D811" s="236"/>
    </row>
    <row r="812" spans="4:4" x14ac:dyDescent="0.2">
      <c r="D812" s="236"/>
    </row>
    <row r="813" spans="4:4" x14ac:dyDescent="0.2">
      <c r="D813" s="236"/>
    </row>
    <row r="814" spans="4:4" x14ac:dyDescent="0.2">
      <c r="D814" s="236"/>
    </row>
    <row r="815" spans="4:4" x14ac:dyDescent="0.2">
      <c r="D815" s="236"/>
    </row>
    <row r="816" spans="4:4" x14ac:dyDescent="0.2">
      <c r="D816" s="236"/>
    </row>
    <row r="817" spans="4:4" x14ac:dyDescent="0.2">
      <c r="D817" s="236"/>
    </row>
    <row r="818" spans="4:4" x14ac:dyDescent="0.2">
      <c r="D818" s="236"/>
    </row>
    <row r="819" spans="4:4" x14ac:dyDescent="0.2">
      <c r="D819" s="236"/>
    </row>
    <row r="820" spans="4:4" x14ac:dyDescent="0.2">
      <c r="D820" s="236"/>
    </row>
    <row r="821" spans="4:4" x14ac:dyDescent="0.2">
      <c r="D821" s="236"/>
    </row>
    <row r="822" spans="4:4" x14ac:dyDescent="0.2">
      <c r="D822" s="236"/>
    </row>
    <row r="823" spans="4:4" x14ac:dyDescent="0.2">
      <c r="D823" s="236"/>
    </row>
    <row r="824" spans="4:4" x14ac:dyDescent="0.2">
      <c r="D824" s="236"/>
    </row>
    <row r="825" spans="4:4" x14ac:dyDescent="0.2">
      <c r="D825" s="236"/>
    </row>
    <row r="826" spans="4:4" x14ac:dyDescent="0.2">
      <c r="D826" s="236"/>
    </row>
    <row r="827" spans="4:4" x14ac:dyDescent="0.2">
      <c r="D827" s="236"/>
    </row>
    <row r="828" spans="4:4" x14ac:dyDescent="0.2">
      <c r="D828" s="236"/>
    </row>
    <row r="829" spans="4:4" x14ac:dyDescent="0.2">
      <c r="D829" s="236"/>
    </row>
    <row r="830" spans="4:4" x14ac:dyDescent="0.2">
      <c r="D830" s="236"/>
    </row>
    <row r="831" spans="4:4" x14ac:dyDescent="0.2">
      <c r="D831" s="236"/>
    </row>
    <row r="832" spans="4:4" x14ac:dyDescent="0.2">
      <c r="D832" s="236"/>
    </row>
    <row r="833" spans="4:4" x14ac:dyDescent="0.2">
      <c r="D833" s="236"/>
    </row>
    <row r="834" spans="4:4" x14ac:dyDescent="0.2">
      <c r="D834" s="236"/>
    </row>
    <row r="835" spans="4:4" x14ac:dyDescent="0.2">
      <c r="D835" s="236"/>
    </row>
    <row r="836" spans="4:4" x14ac:dyDescent="0.2">
      <c r="D836" s="236"/>
    </row>
    <row r="837" spans="4:4" x14ac:dyDescent="0.2">
      <c r="D837" s="236"/>
    </row>
    <row r="838" spans="4:4" x14ac:dyDescent="0.2">
      <c r="D838" s="236"/>
    </row>
    <row r="839" spans="4:4" x14ac:dyDescent="0.2">
      <c r="D839" s="236"/>
    </row>
    <row r="840" spans="4:4" x14ac:dyDescent="0.2">
      <c r="D840" s="236"/>
    </row>
    <row r="841" spans="4:4" x14ac:dyDescent="0.2">
      <c r="D841" s="236"/>
    </row>
    <row r="842" spans="4:4" x14ac:dyDescent="0.2">
      <c r="D842" s="236"/>
    </row>
    <row r="843" spans="4:4" x14ac:dyDescent="0.2">
      <c r="D843" s="236"/>
    </row>
    <row r="844" spans="4:4" x14ac:dyDescent="0.2">
      <c r="D844" s="236"/>
    </row>
    <row r="845" spans="4:4" x14ac:dyDescent="0.2">
      <c r="D845" s="236"/>
    </row>
    <row r="846" spans="4:4" x14ac:dyDescent="0.2">
      <c r="D846" s="236"/>
    </row>
    <row r="847" spans="4:4" x14ac:dyDescent="0.2">
      <c r="D847" s="236"/>
    </row>
    <row r="848" spans="4:4" x14ac:dyDescent="0.2">
      <c r="D848" s="236"/>
    </row>
    <row r="849" spans="4:4" x14ac:dyDescent="0.2">
      <c r="D849" s="236"/>
    </row>
    <row r="850" spans="4:4" x14ac:dyDescent="0.2">
      <c r="D850" s="236"/>
    </row>
    <row r="851" spans="4:4" x14ac:dyDescent="0.2">
      <c r="D851" s="236"/>
    </row>
    <row r="852" spans="4:4" x14ac:dyDescent="0.2">
      <c r="D852" s="236"/>
    </row>
    <row r="853" spans="4:4" x14ac:dyDescent="0.2">
      <c r="D853" s="236"/>
    </row>
    <row r="854" spans="4:4" x14ac:dyDescent="0.2">
      <c r="D854" s="236"/>
    </row>
    <row r="855" spans="4:4" x14ac:dyDescent="0.2">
      <c r="D855" s="236"/>
    </row>
    <row r="856" spans="4:4" x14ac:dyDescent="0.2">
      <c r="D856" s="236"/>
    </row>
    <row r="857" spans="4:4" x14ac:dyDescent="0.2">
      <c r="D857" s="236"/>
    </row>
    <row r="858" spans="4:4" x14ac:dyDescent="0.2">
      <c r="D858" s="236"/>
    </row>
    <row r="859" spans="4:4" x14ac:dyDescent="0.2">
      <c r="D859" s="236"/>
    </row>
    <row r="860" spans="4:4" x14ac:dyDescent="0.2">
      <c r="D860" s="236"/>
    </row>
    <row r="861" spans="4:4" x14ac:dyDescent="0.2">
      <c r="D861" s="236"/>
    </row>
    <row r="862" spans="4:4" x14ac:dyDescent="0.2">
      <c r="D862" s="236"/>
    </row>
    <row r="863" spans="4:4" x14ac:dyDescent="0.2">
      <c r="D863" s="236"/>
    </row>
    <row r="864" spans="4:4" x14ac:dyDescent="0.2">
      <c r="D864" s="236"/>
    </row>
    <row r="865" spans="4:4" x14ac:dyDescent="0.2">
      <c r="D865" s="236"/>
    </row>
    <row r="866" spans="4:4" x14ac:dyDescent="0.2">
      <c r="D866" s="236"/>
    </row>
    <row r="867" spans="4:4" x14ac:dyDescent="0.2">
      <c r="D867" s="236"/>
    </row>
    <row r="868" spans="4:4" x14ac:dyDescent="0.2">
      <c r="D868" s="236"/>
    </row>
    <row r="869" spans="4:4" x14ac:dyDescent="0.2">
      <c r="D869" s="236"/>
    </row>
    <row r="870" spans="4:4" x14ac:dyDescent="0.2">
      <c r="D870" s="236"/>
    </row>
    <row r="871" spans="4:4" x14ac:dyDescent="0.2">
      <c r="D871" s="236"/>
    </row>
    <row r="872" spans="4:4" x14ac:dyDescent="0.2">
      <c r="D872" s="236"/>
    </row>
    <row r="873" spans="4:4" x14ac:dyDescent="0.2">
      <c r="D873" s="236"/>
    </row>
    <row r="874" spans="4:4" x14ac:dyDescent="0.2">
      <c r="D874" s="236"/>
    </row>
    <row r="875" spans="4:4" x14ac:dyDescent="0.2">
      <c r="D875" s="236"/>
    </row>
    <row r="876" spans="4:4" x14ac:dyDescent="0.2">
      <c r="D876" s="236"/>
    </row>
    <row r="877" spans="4:4" x14ac:dyDescent="0.2">
      <c r="D877" s="236"/>
    </row>
    <row r="878" spans="4:4" x14ac:dyDescent="0.2">
      <c r="D878" s="236"/>
    </row>
    <row r="879" spans="4:4" x14ac:dyDescent="0.2">
      <c r="D879" s="236"/>
    </row>
    <row r="880" spans="4:4" x14ac:dyDescent="0.2">
      <c r="D880" s="236"/>
    </row>
    <row r="881" spans="4:4" x14ac:dyDescent="0.2">
      <c r="D881" s="236"/>
    </row>
    <row r="882" spans="4:4" x14ac:dyDescent="0.2">
      <c r="D882" s="236"/>
    </row>
    <row r="883" spans="4:4" x14ac:dyDescent="0.2">
      <c r="D883" s="236"/>
    </row>
    <row r="884" spans="4:4" x14ac:dyDescent="0.2">
      <c r="D884" s="236"/>
    </row>
    <row r="885" spans="4:4" x14ac:dyDescent="0.2">
      <c r="D885" s="236"/>
    </row>
    <row r="886" spans="4:4" x14ac:dyDescent="0.2">
      <c r="D886" s="236"/>
    </row>
    <row r="887" spans="4:4" x14ac:dyDescent="0.2">
      <c r="D887" s="236"/>
    </row>
    <row r="888" spans="4:4" x14ac:dyDescent="0.2">
      <c r="D888" s="236"/>
    </row>
    <row r="889" spans="4:4" x14ac:dyDescent="0.2">
      <c r="D889" s="236"/>
    </row>
    <row r="890" spans="4:4" x14ac:dyDescent="0.2">
      <c r="D890" s="236"/>
    </row>
    <row r="891" spans="4:4" x14ac:dyDescent="0.2">
      <c r="D891" s="236"/>
    </row>
    <row r="892" spans="4:4" x14ac:dyDescent="0.2">
      <c r="D892" s="236"/>
    </row>
    <row r="893" spans="4:4" x14ac:dyDescent="0.2">
      <c r="D893" s="236"/>
    </row>
    <row r="894" spans="4:4" x14ac:dyDescent="0.2">
      <c r="D894" s="236"/>
    </row>
    <row r="895" spans="4:4" x14ac:dyDescent="0.2">
      <c r="D895" s="236"/>
    </row>
    <row r="896" spans="4:4" x14ac:dyDescent="0.2">
      <c r="D896" s="236"/>
    </row>
    <row r="897" spans="4:4" x14ac:dyDescent="0.2">
      <c r="D897" s="236"/>
    </row>
    <row r="898" spans="4:4" x14ac:dyDescent="0.2">
      <c r="D898" s="236"/>
    </row>
    <row r="899" spans="4:4" x14ac:dyDescent="0.2">
      <c r="D899" s="236"/>
    </row>
    <row r="900" spans="4:4" x14ac:dyDescent="0.2">
      <c r="D900" s="236"/>
    </row>
    <row r="901" spans="4:4" x14ac:dyDescent="0.2">
      <c r="D901" s="236"/>
    </row>
    <row r="902" spans="4:4" x14ac:dyDescent="0.2">
      <c r="D902" s="236"/>
    </row>
    <row r="903" spans="4:4" x14ac:dyDescent="0.2">
      <c r="D903" s="236"/>
    </row>
    <row r="904" spans="4:4" x14ac:dyDescent="0.2">
      <c r="D904" s="236"/>
    </row>
    <row r="905" spans="4:4" x14ac:dyDescent="0.2">
      <c r="D905" s="236"/>
    </row>
    <row r="906" spans="4:4" x14ac:dyDescent="0.2">
      <c r="D906" s="236"/>
    </row>
    <row r="907" spans="4:4" x14ac:dyDescent="0.2">
      <c r="D907" s="236"/>
    </row>
    <row r="908" spans="4:4" x14ac:dyDescent="0.2">
      <c r="D908" s="236"/>
    </row>
    <row r="909" spans="4:4" x14ac:dyDescent="0.2">
      <c r="D909" s="236"/>
    </row>
    <row r="910" spans="4:4" x14ac:dyDescent="0.2">
      <c r="D910" s="236"/>
    </row>
    <row r="911" spans="4:4" x14ac:dyDescent="0.2">
      <c r="D911" s="236"/>
    </row>
    <row r="912" spans="4:4" x14ac:dyDescent="0.2">
      <c r="D912" s="236"/>
    </row>
    <row r="913" spans="4:4" x14ac:dyDescent="0.2">
      <c r="D913" s="236"/>
    </row>
    <row r="914" spans="4:4" x14ac:dyDescent="0.2">
      <c r="D914" s="236"/>
    </row>
    <row r="915" spans="4:4" x14ac:dyDescent="0.2">
      <c r="D915" s="236"/>
    </row>
    <row r="916" spans="4:4" x14ac:dyDescent="0.2">
      <c r="D916" s="236"/>
    </row>
    <row r="917" spans="4:4" x14ac:dyDescent="0.2">
      <c r="D917" s="236"/>
    </row>
    <row r="918" spans="4:4" x14ac:dyDescent="0.2">
      <c r="D918" s="236"/>
    </row>
    <row r="919" spans="4:4" x14ac:dyDescent="0.2">
      <c r="D919" s="236"/>
    </row>
    <row r="920" spans="4:4" x14ac:dyDescent="0.2">
      <c r="D920" s="236"/>
    </row>
    <row r="921" spans="4:4" x14ac:dyDescent="0.2">
      <c r="D921" s="236"/>
    </row>
    <row r="922" spans="4:4" x14ac:dyDescent="0.2">
      <c r="D922" s="236"/>
    </row>
    <row r="923" spans="4:4" x14ac:dyDescent="0.2">
      <c r="D923" s="236"/>
    </row>
    <row r="924" spans="4:4" x14ac:dyDescent="0.2">
      <c r="D924" s="236"/>
    </row>
    <row r="925" spans="4:4" x14ac:dyDescent="0.2">
      <c r="D925" s="236"/>
    </row>
    <row r="926" spans="4:4" x14ac:dyDescent="0.2">
      <c r="D926" s="236"/>
    </row>
    <row r="927" spans="4:4" x14ac:dyDescent="0.2">
      <c r="D927" s="236"/>
    </row>
    <row r="928" spans="4:4" x14ac:dyDescent="0.2">
      <c r="D928" s="236"/>
    </row>
    <row r="929" spans="4:4" x14ac:dyDescent="0.2">
      <c r="D929" s="236"/>
    </row>
    <row r="930" spans="4:4" x14ac:dyDescent="0.2">
      <c r="D930" s="236"/>
    </row>
    <row r="931" spans="4:4" x14ac:dyDescent="0.2">
      <c r="D931" s="236"/>
    </row>
    <row r="932" spans="4:4" x14ac:dyDescent="0.2">
      <c r="D932" s="236"/>
    </row>
    <row r="933" spans="4:4" x14ac:dyDescent="0.2">
      <c r="D933" s="236"/>
    </row>
    <row r="934" spans="4:4" x14ac:dyDescent="0.2">
      <c r="D934" s="236"/>
    </row>
    <row r="935" spans="4:4" x14ac:dyDescent="0.2">
      <c r="D935" s="236"/>
    </row>
    <row r="936" spans="4:4" x14ac:dyDescent="0.2">
      <c r="D936" s="236"/>
    </row>
    <row r="937" spans="4:4" x14ac:dyDescent="0.2">
      <c r="D937" s="236"/>
    </row>
    <row r="938" spans="4:4" x14ac:dyDescent="0.2">
      <c r="D938" s="236"/>
    </row>
    <row r="939" spans="4:4" x14ac:dyDescent="0.2">
      <c r="D939" s="236"/>
    </row>
    <row r="940" spans="4:4" x14ac:dyDescent="0.2">
      <c r="D940" s="236"/>
    </row>
    <row r="941" spans="4:4" x14ac:dyDescent="0.2">
      <c r="D941" s="236"/>
    </row>
    <row r="942" spans="4:4" x14ac:dyDescent="0.2">
      <c r="D942" s="236"/>
    </row>
    <row r="943" spans="4:4" x14ac:dyDescent="0.2">
      <c r="D943" s="236"/>
    </row>
    <row r="944" spans="4:4" x14ac:dyDescent="0.2">
      <c r="D944" s="236"/>
    </row>
    <row r="945" spans="4:4" x14ac:dyDescent="0.2">
      <c r="D945" s="236"/>
    </row>
    <row r="946" spans="4:4" x14ac:dyDescent="0.2">
      <c r="D946" s="236"/>
    </row>
    <row r="947" spans="4:4" x14ac:dyDescent="0.2">
      <c r="D947" s="236"/>
    </row>
    <row r="948" spans="4:4" x14ac:dyDescent="0.2">
      <c r="D948" s="236"/>
    </row>
    <row r="949" spans="4:4" x14ac:dyDescent="0.2">
      <c r="D949" s="236"/>
    </row>
    <row r="950" spans="4:4" x14ac:dyDescent="0.2">
      <c r="D950" s="236"/>
    </row>
    <row r="951" spans="4:4" x14ac:dyDescent="0.2">
      <c r="D951" s="236"/>
    </row>
    <row r="952" spans="4:4" x14ac:dyDescent="0.2">
      <c r="D952" s="236"/>
    </row>
    <row r="953" spans="4:4" x14ac:dyDescent="0.2">
      <c r="D953" s="236"/>
    </row>
    <row r="954" spans="4:4" x14ac:dyDescent="0.2">
      <c r="D954" s="236"/>
    </row>
    <row r="955" spans="4:4" x14ac:dyDescent="0.2">
      <c r="D955" s="236"/>
    </row>
    <row r="956" spans="4:4" x14ac:dyDescent="0.2">
      <c r="D956" s="236"/>
    </row>
    <row r="957" spans="4:4" x14ac:dyDescent="0.2">
      <c r="D957" s="236"/>
    </row>
    <row r="958" spans="4:4" x14ac:dyDescent="0.2">
      <c r="D958" s="236"/>
    </row>
    <row r="959" spans="4:4" x14ac:dyDescent="0.2">
      <c r="D959" s="236"/>
    </row>
    <row r="960" spans="4:4" x14ac:dyDescent="0.2">
      <c r="D960" s="236"/>
    </row>
    <row r="961" spans="4:4" x14ac:dyDescent="0.2">
      <c r="D961" s="236"/>
    </row>
    <row r="962" spans="4:4" x14ac:dyDescent="0.2">
      <c r="D962" s="236"/>
    </row>
    <row r="963" spans="4:4" x14ac:dyDescent="0.2">
      <c r="D963" s="236"/>
    </row>
    <row r="964" spans="4:4" x14ac:dyDescent="0.2">
      <c r="D964" s="236"/>
    </row>
    <row r="965" spans="4:4" x14ac:dyDescent="0.2">
      <c r="D965" s="236"/>
    </row>
    <row r="966" spans="4:4" x14ac:dyDescent="0.2">
      <c r="D966" s="236"/>
    </row>
    <row r="967" spans="4:4" x14ac:dyDescent="0.2">
      <c r="D967" s="236"/>
    </row>
    <row r="968" spans="4:4" x14ac:dyDescent="0.2">
      <c r="D968" s="236"/>
    </row>
    <row r="969" spans="4:4" x14ac:dyDescent="0.2">
      <c r="D969" s="236"/>
    </row>
    <row r="970" spans="4:4" x14ac:dyDescent="0.2">
      <c r="D970" s="236"/>
    </row>
    <row r="971" spans="4:4" x14ac:dyDescent="0.2">
      <c r="D971" s="236"/>
    </row>
    <row r="972" spans="4:4" x14ac:dyDescent="0.2">
      <c r="D972" s="236"/>
    </row>
    <row r="973" spans="4:4" x14ac:dyDescent="0.2">
      <c r="D973" s="236"/>
    </row>
    <row r="974" spans="4:4" x14ac:dyDescent="0.2">
      <c r="D974" s="236"/>
    </row>
    <row r="975" spans="4:4" x14ac:dyDescent="0.2">
      <c r="D975" s="236"/>
    </row>
    <row r="976" spans="4:4" x14ac:dyDescent="0.2">
      <c r="D976" s="236"/>
    </row>
    <row r="977" spans="4:4" x14ac:dyDescent="0.2">
      <c r="D977" s="236"/>
    </row>
    <row r="978" spans="4:4" x14ac:dyDescent="0.2">
      <c r="D978" s="236"/>
    </row>
    <row r="979" spans="4:4" x14ac:dyDescent="0.2">
      <c r="D979" s="236"/>
    </row>
    <row r="980" spans="4:4" x14ac:dyDescent="0.2">
      <c r="D980" s="236"/>
    </row>
    <row r="981" spans="4:4" x14ac:dyDescent="0.2">
      <c r="D981" s="236"/>
    </row>
    <row r="982" spans="4:4" x14ac:dyDescent="0.2">
      <c r="D982" s="236"/>
    </row>
    <row r="983" spans="4:4" x14ac:dyDescent="0.2">
      <c r="D983" s="236"/>
    </row>
    <row r="984" spans="4:4" x14ac:dyDescent="0.2">
      <c r="D984" s="236"/>
    </row>
    <row r="985" spans="4:4" x14ac:dyDescent="0.2">
      <c r="D985" s="236"/>
    </row>
    <row r="986" spans="4:4" x14ac:dyDescent="0.2">
      <c r="D986" s="236"/>
    </row>
    <row r="987" spans="4:4" x14ac:dyDescent="0.2">
      <c r="D987" s="236"/>
    </row>
    <row r="988" spans="4:4" x14ac:dyDescent="0.2">
      <c r="D988" s="236"/>
    </row>
    <row r="989" spans="4:4" x14ac:dyDescent="0.2">
      <c r="D989" s="236"/>
    </row>
    <row r="990" spans="4:4" x14ac:dyDescent="0.2">
      <c r="D990" s="236"/>
    </row>
    <row r="991" spans="4:4" x14ac:dyDescent="0.2">
      <c r="D991" s="236"/>
    </row>
    <row r="992" spans="4:4" x14ac:dyDescent="0.2">
      <c r="D992" s="236"/>
    </row>
    <row r="993" spans="4:4" x14ac:dyDescent="0.2">
      <c r="D993" s="236"/>
    </row>
    <row r="994" spans="4:4" x14ac:dyDescent="0.2">
      <c r="D994" s="236"/>
    </row>
    <row r="995" spans="4:4" x14ac:dyDescent="0.2">
      <c r="D995" s="236"/>
    </row>
    <row r="996" spans="4:4" x14ac:dyDescent="0.2">
      <c r="D996" s="236"/>
    </row>
    <row r="997" spans="4:4" x14ac:dyDescent="0.2">
      <c r="D997" s="236"/>
    </row>
    <row r="998" spans="4:4" x14ac:dyDescent="0.2">
      <c r="D998" s="236"/>
    </row>
    <row r="999" spans="4:4" x14ac:dyDescent="0.2">
      <c r="D999" s="236"/>
    </row>
    <row r="1000" spans="4:4" x14ac:dyDescent="0.2">
      <c r="D1000" s="236"/>
    </row>
    <row r="1001" spans="4:4" x14ac:dyDescent="0.2">
      <c r="D1001" s="236"/>
    </row>
    <row r="1002" spans="4:4" x14ac:dyDescent="0.2">
      <c r="D1002" s="236"/>
    </row>
    <row r="1003" spans="4:4" x14ac:dyDescent="0.2">
      <c r="D1003" s="236"/>
    </row>
    <row r="1004" spans="4:4" x14ac:dyDescent="0.2">
      <c r="D1004" s="236"/>
    </row>
    <row r="1005" spans="4:4" x14ac:dyDescent="0.2">
      <c r="D1005" s="236"/>
    </row>
    <row r="1006" spans="4:4" x14ac:dyDescent="0.2">
      <c r="D1006" s="236"/>
    </row>
    <row r="1007" spans="4:4" x14ac:dyDescent="0.2">
      <c r="D1007" s="236"/>
    </row>
    <row r="1008" spans="4:4" x14ac:dyDescent="0.2">
      <c r="D1008" s="236"/>
    </row>
    <row r="1009" spans="4:4" x14ac:dyDescent="0.2">
      <c r="D1009" s="236"/>
    </row>
    <row r="1010" spans="4:4" x14ac:dyDescent="0.2">
      <c r="D1010" s="236"/>
    </row>
    <row r="1011" spans="4:4" x14ac:dyDescent="0.2">
      <c r="D1011" s="236"/>
    </row>
    <row r="1012" spans="4:4" x14ac:dyDescent="0.2">
      <c r="D1012" s="236"/>
    </row>
    <row r="1013" spans="4:4" x14ac:dyDescent="0.2">
      <c r="D1013" s="236"/>
    </row>
    <row r="1014" spans="4:4" x14ac:dyDescent="0.2">
      <c r="D1014" s="236"/>
    </row>
    <row r="1015" spans="4:4" x14ac:dyDescent="0.2">
      <c r="D1015" s="236"/>
    </row>
    <row r="1016" spans="4:4" x14ac:dyDescent="0.2">
      <c r="D1016" s="236"/>
    </row>
    <row r="1017" spans="4:4" x14ac:dyDescent="0.2">
      <c r="D1017" s="236"/>
    </row>
    <row r="1018" spans="4:4" x14ac:dyDescent="0.2">
      <c r="D1018" s="236"/>
    </row>
    <row r="1019" spans="4:4" x14ac:dyDescent="0.2">
      <c r="D1019" s="236"/>
    </row>
    <row r="1020" spans="4:4" x14ac:dyDescent="0.2">
      <c r="D1020" s="236"/>
    </row>
    <row r="1021" spans="4:4" x14ac:dyDescent="0.2">
      <c r="D1021" s="236"/>
    </row>
    <row r="1022" spans="4:4" x14ac:dyDescent="0.2">
      <c r="D1022" s="236"/>
    </row>
    <row r="1023" spans="4:4" x14ac:dyDescent="0.2">
      <c r="D1023" s="236"/>
    </row>
    <row r="1024" spans="4:4" x14ac:dyDescent="0.2">
      <c r="D1024" s="236"/>
    </row>
    <row r="1025" spans="4:4" x14ac:dyDescent="0.2">
      <c r="D1025" s="236"/>
    </row>
    <row r="1026" spans="4:4" x14ac:dyDescent="0.2">
      <c r="D1026" s="236"/>
    </row>
    <row r="1027" spans="4:4" x14ac:dyDescent="0.2">
      <c r="D1027" s="236"/>
    </row>
    <row r="1028" spans="4:4" x14ac:dyDescent="0.2">
      <c r="D1028" s="236"/>
    </row>
    <row r="1029" spans="4:4" x14ac:dyDescent="0.2">
      <c r="D1029" s="236"/>
    </row>
    <row r="1030" spans="4:4" x14ac:dyDescent="0.2">
      <c r="D1030" s="236"/>
    </row>
    <row r="1031" spans="4:4" x14ac:dyDescent="0.2">
      <c r="D1031" s="236"/>
    </row>
    <row r="1032" spans="4:4" x14ac:dyDescent="0.2">
      <c r="D1032" s="236"/>
    </row>
    <row r="1033" spans="4:4" x14ac:dyDescent="0.2">
      <c r="D1033" s="236"/>
    </row>
    <row r="1034" spans="4:4" x14ac:dyDescent="0.2">
      <c r="D1034" s="236"/>
    </row>
    <row r="1035" spans="4:4" x14ac:dyDescent="0.2">
      <c r="D1035" s="236"/>
    </row>
    <row r="1036" spans="4:4" x14ac:dyDescent="0.2">
      <c r="D1036" s="236"/>
    </row>
    <row r="1037" spans="4:4" x14ac:dyDescent="0.2">
      <c r="D1037" s="236"/>
    </row>
    <row r="1038" spans="4:4" x14ac:dyDescent="0.2">
      <c r="D1038" s="236"/>
    </row>
    <row r="1039" spans="4:4" x14ac:dyDescent="0.2">
      <c r="D1039" s="236"/>
    </row>
    <row r="1040" spans="4:4" x14ac:dyDescent="0.2">
      <c r="D1040" s="236"/>
    </row>
    <row r="1041" spans="4:4" x14ac:dyDescent="0.2">
      <c r="D1041" s="236"/>
    </row>
    <row r="1042" spans="4:4" x14ac:dyDescent="0.2">
      <c r="D1042" s="236"/>
    </row>
    <row r="1043" spans="4:4" x14ac:dyDescent="0.2">
      <c r="D1043" s="236"/>
    </row>
    <row r="1044" spans="4:4" x14ac:dyDescent="0.2">
      <c r="D1044" s="236"/>
    </row>
    <row r="1045" spans="4:4" x14ac:dyDescent="0.2">
      <c r="D1045" s="236"/>
    </row>
    <row r="1046" spans="4:4" x14ac:dyDescent="0.2">
      <c r="D1046" s="236"/>
    </row>
    <row r="1047" spans="4:4" x14ac:dyDescent="0.2">
      <c r="D1047" s="236"/>
    </row>
    <row r="1048" spans="4:4" x14ac:dyDescent="0.2">
      <c r="D1048" s="236"/>
    </row>
    <row r="1049" spans="4:4" x14ac:dyDescent="0.2">
      <c r="D1049" s="236"/>
    </row>
    <row r="1050" spans="4:4" x14ac:dyDescent="0.2">
      <c r="D1050" s="236"/>
    </row>
    <row r="1051" spans="4:4" x14ac:dyDescent="0.2">
      <c r="D1051" s="236"/>
    </row>
    <row r="1052" spans="4:4" x14ac:dyDescent="0.2">
      <c r="D1052" s="236"/>
    </row>
    <row r="1053" spans="4:4" x14ac:dyDescent="0.2">
      <c r="D1053" s="236"/>
    </row>
    <row r="1054" spans="4:4" x14ac:dyDescent="0.2">
      <c r="D1054" s="236"/>
    </row>
    <row r="1055" spans="4:4" x14ac:dyDescent="0.2">
      <c r="D1055" s="236"/>
    </row>
    <row r="1056" spans="4:4" x14ac:dyDescent="0.2">
      <c r="D1056" s="236"/>
    </row>
    <row r="1057" spans="4:4" x14ac:dyDescent="0.2">
      <c r="D1057" s="236"/>
    </row>
    <row r="1058" spans="4:4" x14ac:dyDescent="0.2">
      <c r="D1058" s="236"/>
    </row>
    <row r="1059" spans="4:4" x14ac:dyDescent="0.2">
      <c r="D1059" s="236"/>
    </row>
    <row r="1060" spans="4:4" x14ac:dyDescent="0.2">
      <c r="D1060" s="236"/>
    </row>
    <row r="1061" spans="4:4" x14ac:dyDescent="0.2">
      <c r="D1061" s="236"/>
    </row>
    <row r="1062" spans="4:4" x14ac:dyDescent="0.2">
      <c r="D1062" s="236"/>
    </row>
    <row r="1063" spans="4:4" x14ac:dyDescent="0.2">
      <c r="D1063" s="236"/>
    </row>
    <row r="1064" spans="4:4" x14ac:dyDescent="0.2">
      <c r="D1064" s="236"/>
    </row>
    <row r="1065" spans="4:4" x14ac:dyDescent="0.2">
      <c r="D1065" s="236"/>
    </row>
    <row r="1066" spans="4:4" x14ac:dyDescent="0.2">
      <c r="D1066" s="236"/>
    </row>
    <row r="1067" spans="4:4" x14ac:dyDescent="0.2">
      <c r="D1067" s="236"/>
    </row>
    <row r="1068" spans="4:4" x14ac:dyDescent="0.2">
      <c r="D1068" s="236"/>
    </row>
    <row r="1069" spans="4:4" x14ac:dyDescent="0.2">
      <c r="D1069" s="236"/>
    </row>
    <row r="1070" spans="4:4" x14ac:dyDescent="0.2">
      <c r="D1070" s="236"/>
    </row>
    <row r="1071" spans="4:4" x14ac:dyDescent="0.2">
      <c r="D1071" s="236"/>
    </row>
    <row r="1072" spans="4:4" x14ac:dyDescent="0.2">
      <c r="D1072" s="236"/>
    </row>
    <row r="1073" spans="4:4" x14ac:dyDescent="0.2">
      <c r="D1073" s="236"/>
    </row>
    <row r="1074" spans="4:4" x14ac:dyDescent="0.2">
      <c r="D1074" s="236"/>
    </row>
    <row r="1075" spans="4:4" x14ac:dyDescent="0.2">
      <c r="D1075" s="236"/>
    </row>
    <row r="1076" spans="4:4" x14ac:dyDescent="0.2">
      <c r="D1076" s="236"/>
    </row>
    <row r="1077" spans="4:4" x14ac:dyDescent="0.2">
      <c r="D1077" s="236"/>
    </row>
    <row r="1078" spans="4:4" x14ac:dyDescent="0.2">
      <c r="D1078" s="236"/>
    </row>
    <row r="1079" spans="4:4" x14ac:dyDescent="0.2">
      <c r="D1079" s="236"/>
    </row>
    <row r="1080" spans="4:4" x14ac:dyDescent="0.2">
      <c r="D1080" s="236"/>
    </row>
    <row r="1081" spans="4:4" x14ac:dyDescent="0.2">
      <c r="D1081" s="236"/>
    </row>
    <row r="1082" spans="4:4" x14ac:dyDescent="0.2">
      <c r="D1082" s="236"/>
    </row>
    <row r="1083" spans="4:4" x14ac:dyDescent="0.2">
      <c r="D1083" s="236"/>
    </row>
    <row r="1084" spans="4:4" x14ac:dyDescent="0.2">
      <c r="D1084" s="236"/>
    </row>
    <row r="1085" spans="4:4" x14ac:dyDescent="0.2">
      <c r="D1085" s="236"/>
    </row>
    <row r="1086" spans="4:4" x14ac:dyDescent="0.2">
      <c r="D1086" s="236"/>
    </row>
    <row r="1087" spans="4:4" x14ac:dyDescent="0.2">
      <c r="D1087" s="236"/>
    </row>
    <row r="1088" spans="4:4" x14ac:dyDescent="0.2">
      <c r="D1088" s="236"/>
    </row>
    <row r="1089" spans="4:4" x14ac:dyDescent="0.2">
      <c r="D1089" s="236"/>
    </row>
    <row r="1090" spans="4:4" x14ac:dyDescent="0.2">
      <c r="D1090" s="236"/>
    </row>
    <row r="1091" spans="4:4" x14ac:dyDescent="0.2">
      <c r="D1091" s="236"/>
    </row>
    <row r="1092" spans="4:4" x14ac:dyDescent="0.2">
      <c r="D1092" s="236"/>
    </row>
    <row r="1093" spans="4:4" x14ac:dyDescent="0.2">
      <c r="D1093" s="236"/>
    </row>
    <row r="1094" spans="4:4" x14ac:dyDescent="0.2">
      <c r="D1094" s="236"/>
    </row>
    <row r="1095" spans="4:4" x14ac:dyDescent="0.2">
      <c r="D1095" s="236"/>
    </row>
    <row r="1096" spans="4:4" x14ac:dyDescent="0.2">
      <c r="D1096" s="236"/>
    </row>
    <row r="1097" spans="4:4" x14ac:dyDescent="0.2">
      <c r="D1097" s="236"/>
    </row>
    <row r="1098" spans="4:4" x14ac:dyDescent="0.2">
      <c r="D1098" s="236"/>
    </row>
    <row r="1099" spans="4:4" x14ac:dyDescent="0.2">
      <c r="D1099" s="236"/>
    </row>
    <row r="1100" spans="4:4" x14ac:dyDescent="0.2">
      <c r="D1100" s="236"/>
    </row>
    <row r="1101" spans="4:4" x14ac:dyDescent="0.2">
      <c r="D1101" s="236"/>
    </row>
    <row r="1102" spans="4:4" x14ac:dyDescent="0.2">
      <c r="D1102" s="236"/>
    </row>
    <row r="1103" spans="4:4" x14ac:dyDescent="0.2">
      <c r="D1103" s="236"/>
    </row>
    <row r="1104" spans="4:4" x14ac:dyDescent="0.2">
      <c r="D1104" s="236"/>
    </row>
    <row r="1105" spans="4:4" x14ac:dyDescent="0.2">
      <c r="D1105" s="236"/>
    </row>
    <row r="1106" spans="4:4" x14ac:dyDescent="0.2">
      <c r="D1106" s="236"/>
    </row>
    <row r="1107" spans="4:4" x14ac:dyDescent="0.2">
      <c r="D1107" s="236"/>
    </row>
    <row r="1108" spans="4:4" x14ac:dyDescent="0.2">
      <c r="D1108" s="236"/>
    </row>
    <row r="1109" spans="4:4" x14ac:dyDescent="0.2">
      <c r="D1109" s="236"/>
    </row>
    <row r="1110" spans="4:4" x14ac:dyDescent="0.2">
      <c r="D1110" s="236"/>
    </row>
    <row r="1111" spans="4:4" x14ac:dyDescent="0.2">
      <c r="D1111" s="236"/>
    </row>
    <row r="1112" spans="4:4" x14ac:dyDescent="0.2">
      <c r="D1112" s="236"/>
    </row>
    <row r="1113" spans="4:4" x14ac:dyDescent="0.2">
      <c r="D1113" s="236"/>
    </row>
    <row r="1114" spans="4:4" x14ac:dyDescent="0.2">
      <c r="D1114" s="236"/>
    </row>
    <row r="1115" spans="4:4" x14ac:dyDescent="0.2">
      <c r="D1115" s="236"/>
    </row>
    <row r="1116" spans="4:4" x14ac:dyDescent="0.2">
      <c r="D1116" s="236"/>
    </row>
    <row r="1117" spans="4:4" x14ac:dyDescent="0.2">
      <c r="D1117" s="236"/>
    </row>
    <row r="1118" spans="4:4" x14ac:dyDescent="0.2">
      <c r="D1118" s="236"/>
    </row>
    <row r="1119" spans="4:4" x14ac:dyDescent="0.2">
      <c r="D1119" s="236"/>
    </row>
    <row r="1120" spans="4:4" x14ac:dyDescent="0.2">
      <c r="D1120" s="236"/>
    </row>
    <row r="1121" spans="4:4" x14ac:dyDescent="0.2">
      <c r="D1121" s="236"/>
    </row>
    <row r="1122" spans="4:4" x14ac:dyDescent="0.2">
      <c r="D1122" s="236"/>
    </row>
    <row r="1123" spans="4:4" x14ac:dyDescent="0.2">
      <c r="D1123" s="236"/>
    </row>
    <row r="1124" spans="4:4" x14ac:dyDescent="0.2">
      <c r="D1124" s="236"/>
    </row>
    <row r="1125" spans="4:4" x14ac:dyDescent="0.2">
      <c r="D1125" s="236"/>
    </row>
    <row r="1126" spans="4:4" x14ac:dyDescent="0.2">
      <c r="D1126" s="236"/>
    </row>
    <row r="1127" spans="4:4" x14ac:dyDescent="0.2">
      <c r="D1127" s="236"/>
    </row>
    <row r="1128" spans="4:4" x14ac:dyDescent="0.2">
      <c r="D1128" s="236"/>
    </row>
    <row r="1129" spans="4:4" x14ac:dyDescent="0.2">
      <c r="D1129" s="236"/>
    </row>
    <row r="1130" spans="4:4" x14ac:dyDescent="0.2">
      <c r="D1130" s="236"/>
    </row>
    <row r="1131" spans="4:4" x14ac:dyDescent="0.2">
      <c r="D1131" s="236"/>
    </row>
    <row r="1132" spans="4:4" x14ac:dyDescent="0.2">
      <c r="D1132" s="236"/>
    </row>
    <row r="1133" spans="4:4" x14ac:dyDescent="0.2">
      <c r="D1133" s="236"/>
    </row>
    <row r="1134" spans="4:4" x14ac:dyDescent="0.2">
      <c r="D1134" s="236"/>
    </row>
    <row r="1135" spans="4:4" x14ac:dyDescent="0.2">
      <c r="D1135" s="236"/>
    </row>
    <row r="1136" spans="4:4" x14ac:dyDescent="0.2">
      <c r="D1136" s="236"/>
    </row>
    <row r="1137" spans="4:4" x14ac:dyDescent="0.2">
      <c r="D1137" s="236"/>
    </row>
    <row r="1138" spans="4:4" x14ac:dyDescent="0.2">
      <c r="D1138" s="236"/>
    </row>
    <row r="1139" spans="4:4" x14ac:dyDescent="0.2">
      <c r="D1139" s="236"/>
    </row>
    <row r="1140" spans="4:4" x14ac:dyDescent="0.2">
      <c r="D1140" s="236"/>
    </row>
    <row r="1141" spans="4:4" x14ac:dyDescent="0.2">
      <c r="D1141" s="236"/>
    </row>
    <row r="1142" spans="4:4" x14ac:dyDescent="0.2">
      <c r="D1142" s="236"/>
    </row>
    <row r="1143" spans="4:4" x14ac:dyDescent="0.2">
      <c r="D1143" s="236"/>
    </row>
    <row r="1144" spans="4:4" x14ac:dyDescent="0.2">
      <c r="D1144" s="236"/>
    </row>
    <row r="1145" spans="4:4" x14ac:dyDescent="0.2">
      <c r="D1145" s="236"/>
    </row>
    <row r="1146" spans="4:4" x14ac:dyDescent="0.2">
      <c r="D1146" s="236"/>
    </row>
    <row r="1147" spans="4:4" x14ac:dyDescent="0.2">
      <c r="D1147" s="236"/>
    </row>
    <row r="1148" spans="4:4" x14ac:dyDescent="0.2">
      <c r="D1148" s="236"/>
    </row>
    <row r="1149" spans="4:4" x14ac:dyDescent="0.2">
      <c r="D1149" s="236"/>
    </row>
    <row r="1150" spans="4:4" x14ac:dyDescent="0.2">
      <c r="D1150" s="236"/>
    </row>
    <row r="1151" spans="4:4" x14ac:dyDescent="0.2">
      <c r="D1151" s="236"/>
    </row>
    <row r="1152" spans="4:4" x14ac:dyDescent="0.2">
      <c r="D1152" s="236"/>
    </row>
    <row r="1153" spans="4:4" x14ac:dyDescent="0.2">
      <c r="D1153" s="236"/>
    </row>
    <row r="1154" spans="4:4" x14ac:dyDescent="0.2">
      <c r="D1154" s="236"/>
    </row>
    <row r="1155" spans="4:4" x14ac:dyDescent="0.2">
      <c r="D1155" s="236"/>
    </row>
    <row r="1156" spans="4:4" x14ac:dyDescent="0.2">
      <c r="D1156" s="236"/>
    </row>
    <row r="1157" spans="4:4" x14ac:dyDescent="0.2">
      <c r="D1157" s="236"/>
    </row>
    <row r="1158" spans="4:4" x14ac:dyDescent="0.2">
      <c r="D1158" s="236"/>
    </row>
    <row r="1159" spans="4:4" x14ac:dyDescent="0.2">
      <c r="D1159" s="236"/>
    </row>
    <row r="1160" spans="4:4" x14ac:dyDescent="0.2">
      <c r="D1160" s="236"/>
    </row>
    <row r="1161" spans="4:4" x14ac:dyDescent="0.2">
      <c r="D1161" s="236"/>
    </row>
    <row r="1162" spans="4:4" x14ac:dyDescent="0.2">
      <c r="D1162" s="236"/>
    </row>
    <row r="1163" spans="4:4" x14ac:dyDescent="0.2">
      <c r="D1163" s="236"/>
    </row>
    <row r="1164" spans="4:4" x14ac:dyDescent="0.2">
      <c r="D1164" s="236"/>
    </row>
    <row r="1165" spans="4:4" x14ac:dyDescent="0.2">
      <c r="D1165" s="236"/>
    </row>
    <row r="1166" spans="4:4" x14ac:dyDescent="0.2">
      <c r="D1166" s="236"/>
    </row>
    <row r="1167" spans="4:4" x14ac:dyDescent="0.2">
      <c r="D1167" s="236"/>
    </row>
    <row r="1168" spans="4:4" x14ac:dyDescent="0.2">
      <c r="D1168" s="236"/>
    </row>
    <row r="1169" spans="4:4" x14ac:dyDescent="0.2">
      <c r="D1169" s="236"/>
    </row>
    <row r="1170" spans="4:4" x14ac:dyDescent="0.2">
      <c r="D1170" s="236"/>
    </row>
    <row r="1171" spans="4:4" x14ac:dyDescent="0.2">
      <c r="D1171" s="236"/>
    </row>
    <row r="1172" spans="4:4" x14ac:dyDescent="0.2">
      <c r="D1172" s="236"/>
    </row>
    <row r="1173" spans="4:4" x14ac:dyDescent="0.2">
      <c r="D1173" s="236"/>
    </row>
    <row r="1174" spans="4:4" x14ac:dyDescent="0.2">
      <c r="D1174" s="236"/>
    </row>
    <row r="1175" spans="4:4" x14ac:dyDescent="0.2">
      <c r="D1175" s="236"/>
    </row>
    <row r="1176" spans="4:4" x14ac:dyDescent="0.2">
      <c r="D1176" s="236"/>
    </row>
    <row r="1177" spans="4:4" x14ac:dyDescent="0.2">
      <c r="D1177" s="236"/>
    </row>
    <row r="1178" spans="4:4" x14ac:dyDescent="0.2">
      <c r="D1178" s="236"/>
    </row>
    <row r="1179" spans="4:4" x14ac:dyDescent="0.2">
      <c r="D1179" s="236"/>
    </row>
    <row r="1180" spans="4:4" x14ac:dyDescent="0.2">
      <c r="D1180" s="236"/>
    </row>
    <row r="1181" spans="4:4" x14ac:dyDescent="0.2">
      <c r="D1181" s="236"/>
    </row>
    <row r="1182" spans="4:4" x14ac:dyDescent="0.2">
      <c r="D1182" s="236"/>
    </row>
    <row r="1183" spans="4:4" x14ac:dyDescent="0.2">
      <c r="D1183" s="236"/>
    </row>
    <row r="1184" spans="4:4" x14ac:dyDescent="0.2">
      <c r="D1184" s="236"/>
    </row>
    <row r="1185" spans="4:4" x14ac:dyDescent="0.2">
      <c r="D1185" s="236"/>
    </row>
    <row r="1186" spans="4:4" x14ac:dyDescent="0.2">
      <c r="D1186" s="236"/>
    </row>
    <row r="1187" spans="4:4" x14ac:dyDescent="0.2">
      <c r="D1187" s="236"/>
    </row>
    <row r="1188" spans="4:4" x14ac:dyDescent="0.2">
      <c r="D1188" s="236"/>
    </row>
    <row r="1189" spans="4:4" x14ac:dyDescent="0.2">
      <c r="D1189" s="236"/>
    </row>
    <row r="1190" spans="4:4" x14ac:dyDescent="0.2">
      <c r="D1190" s="236"/>
    </row>
    <row r="1191" spans="4:4" x14ac:dyDescent="0.2">
      <c r="D1191" s="236"/>
    </row>
    <row r="1192" spans="4:4" x14ac:dyDescent="0.2">
      <c r="D1192" s="236"/>
    </row>
    <row r="1193" spans="4:4" x14ac:dyDescent="0.2">
      <c r="D1193" s="236"/>
    </row>
    <row r="1194" spans="4:4" x14ac:dyDescent="0.2">
      <c r="D1194" s="236"/>
    </row>
    <row r="1195" spans="4:4" x14ac:dyDescent="0.2">
      <c r="D1195" s="236"/>
    </row>
    <row r="1196" spans="4:4" x14ac:dyDescent="0.2">
      <c r="D1196" s="236"/>
    </row>
    <row r="1197" spans="4:4" x14ac:dyDescent="0.2">
      <c r="D1197" s="236"/>
    </row>
    <row r="1198" spans="4:4" x14ac:dyDescent="0.2">
      <c r="D1198" s="236"/>
    </row>
    <row r="1199" spans="4:4" x14ac:dyDescent="0.2">
      <c r="D1199" s="236"/>
    </row>
    <row r="1200" spans="4:4" x14ac:dyDescent="0.2">
      <c r="D1200" s="236"/>
    </row>
    <row r="1201" spans="4:4" x14ac:dyDescent="0.2">
      <c r="D1201" s="236"/>
    </row>
    <row r="1202" spans="4:4" x14ac:dyDescent="0.2">
      <c r="D1202" s="236"/>
    </row>
    <row r="1203" spans="4:4" x14ac:dyDescent="0.2">
      <c r="D1203" s="236"/>
    </row>
    <row r="1204" spans="4:4" x14ac:dyDescent="0.2">
      <c r="D1204" s="236"/>
    </row>
    <row r="1205" spans="4:4" x14ac:dyDescent="0.2">
      <c r="D1205" s="236"/>
    </row>
    <row r="1206" spans="4:4" x14ac:dyDescent="0.2">
      <c r="D1206" s="236"/>
    </row>
    <row r="1207" spans="4:4" x14ac:dyDescent="0.2">
      <c r="D1207" s="236"/>
    </row>
    <row r="1208" spans="4:4" x14ac:dyDescent="0.2">
      <c r="D1208" s="236"/>
    </row>
    <row r="1209" spans="4:4" x14ac:dyDescent="0.2">
      <c r="D1209" s="236"/>
    </row>
    <row r="1210" spans="4:4" x14ac:dyDescent="0.2">
      <c r="D1210" s="236"/>
    </row>
    <row r="1211" spans="4:4" x14ac:dyDescent="0.2">
      <c r="D1211" s="236"/>
    </row>
    <row r="1212" spans="4:4" x14ac:dyDescent="0.2">
      <c r="D1212" s="236"/>
    </row>
    <row r="1213" spans="4:4" x14ac:dyDescent="0.2">
      <c r="D1213" s="236"/>
    </row>
    <row r="1214" spans="4:4" x14ac:dyDescent="0.2">
      <c r="D1214" s="236"/>
    </row>
    <row r="1215" spans="4:4" x14ac:dyDescent="0.2">
      <c r="D1215" s="236"/>
    </row>
    <row r="1216" spans="4:4" x14ac:dyDescent="0.2">
      <c r="D1216" s="236"/>
    </row>
    <row r="1217" spans="4:4" x14ac:dyDescent="0.2">
      <c r="D1217" s="236"/>
    </row>
    <row r="1218" spans="4:4" x14ac:dyDescent="0.2">
      <c r="D1218" s="236"/>
    </row>
    <row r="1219" spans="4:4" x14ac:dyDescent="0.2">
      <c r="D1219" s="236"/>
    </row>
    <row r="1220" spans="4:4" x14ac:dyDescent="0.2">
      <c r="D1220" s="236"/>
    </row>
    <row r="1221" spans="4:4" x14ac:dyDescent="0.2">
      <c r="D1221" s="236"/>
    </row>
    <row r="1222" spans="4:4" x14ac:dyDescent="0.2">
      <c r="D1222" s="236"/>
    </row>
    <row r="1223" spans="4:4" x14ac:dyDescent="0.2">
      <c r="D1223" s="236"/>
    </row>
    <row r="1224" spans="4:4" x14ac:dyDescent="0.2">
      <c r="D1224" s="236"/>
    </row>
    <row r="1225" spans="4:4" x14ac:dyDescent="0.2">
      <c r="D1225" s="236"/>
    </row>
    <row r="1226" spans="4:4" x14ac:dyDescent="0.2">
      <c r="D1226" s="236"/>
    </row>
    <row r="1227" spans="4:4" x14ac:dyDescent="0.2">
      <c r="D1227" s="236"/>
    </row>
    <row r="1228" spans="4:4" x14ac:dyDescent="0.2">
      <c r="D1228" s="236"/>
    </row>
    <row r="1229" spans="4:4" x14ac:dyDescent="0.2">
      <c r="D1229" s="236"/>
    </row>
    <row r="1230" spans="4:4" x14ac:dyDescent="0.2">
      <c r="D1230" s="236"/>
    </row>
    <row r="1231" spans="4:4" x14ac:dyDescent="0.2">
      <c r="D1231" s="236"/>
    </row>
    <row r="1232" spans="4:4" x14ac:dyDescent="0.2">
      <c r="D1232" s="236"/>
    </row>
    <row r="1233" spans="4:4" x14ac:dyDescent="0.2">
      <c r="D1233" s="236"/>
    </row>
    <row r="1234" spans="4:4" x14ac:dyDescent="0.2">
      <c r="D1234" s="236"/>
    </row>
    <row r="1235" spans="4:4" x14ac:dyDescent="0.2">
      <c r="D1235" s="236"/>
    </row>
    <row r="1236" spans="4:4" x14ac:dyDescent="0.2">
      <c r="D1236" s="236"/>
    </row>
    <row r="1237" spans="4:4" x14ac:dyDescent="0.2">
      <c r="D1237" s="236"/>
    </row>
    <row r="1238" spans="4:4" x14ac:dyDescent="0.2">
      <c r="D1238" s="236"/>
    </row>
    <row r="1239" spans="4:4" x14ac:dyDescent="0.2">
      <c r="D1239" s="236"/>
    </row>
    <row r="1240" spans="4:4" x14ac:dyDescent="0.2">
      <c r="D1240" s="236"/>
    </row>
    <row r="1241" spans="4:4" x14ac:dyDescent="0.2">
      <c r="D1241" s="236"/>
    </row>
    <row r="1242" spans="4:4" x14ac:dyDescent="0.2">
      <c r="D1242" s="236"/>
    </row>
    <row r="1243" spans="4:4" x14ac:dyDescent="0.2">
      <c r="D1243" s="236"/>
    </row>
    <row r="1244" spans="4:4" x14ac:dyDescent="0.2">
      <c r="D1244" s="236"/>
    </row>
    <row r="1245" spans="4:4" x14ac:dyDescent="0.2">
      <c r="D1245" s="236"/>
    </row>
    <row r="1246" spans="4:4" x14ac:dyDescent="0.2">
      <c r="D1246" s="236"/>
    </row>
    <row r="1247" spans="4:4" x14ac:dyDescent="0.2">
      <c r="D1247" s="236"/>
    </row>
    <row r="1248" spans="4:4" x14ac:dyDescent="0.2">
      <c r="D1248" s="236"/>
    </row>
    <row r="1249" spans="4:4" x14ac:dyDescent="0.2">
      <c r="D1249" s="236"/>
    </row>
    <row r="1250" spans="4:4" x14ac:dyDescent="0.2">
      <c r="D1250" s="236"/>
    </row>
    <row r="1251" spans="4:4" x14ac:dyDescent="0.2">
      <c r="D1251" s="236"/>
    </row>
    <row r="1252" spans="4:4" x14ac:dyDescent="0.2">
      <c r="D1252" s="236"/>
    </row>
    <row r="1253" spans="4:4" x14ac:dyDescent="0.2">
      <c r="D1253" s="236"/>
    </row>
    <row r="1254" spans="4:4" x14ac:dyDescent="0.2">
      <c r="D1254" s="236"/>
    </row>
    <row r="1255" spans="4:4" x14ac:dyDescent="0.2">
      <c r="D1255" s="236"/>
    </row>
    <row r="1256" spans="4:4" x14ac:dyDescent="0.2">
      <c r="D1256" s="236"/>
    </row>
    <row r="1257" spans="4:4" x14ac:dyDescent="0.2">
      <c r="D1257" s="236"/>
    </row>
    <row r="1258" spans="4:4" x14ac:dyDescent="0.2">
      <c r="D1258" s="236"/>
    </row>
    <row r="1259" spans="4:4" x14ac:dyDescent="0.2">
      <c r="D1259" s="236"/>
    </row>
    <row r="1260" spans="4:4" x14ac:dyDescent="0.2">
      <c r="D1260" s="236"/>
    </row>
    <row r="1261" spans="4:4" x14ac:dyDescent="0.2">
      <c r="D1261" s="236"/>
    </row>
    <row r="1262" spans="4:4" x14ac:dyDescent="0.2">
      <c r="D1262" s="236"/>
    </row>
    <row r="1263" spans="4:4" x14ac:dyDescent="0.2">
      <c r="D1263" s="236"/>
    </row>
    <row r="1264" spans="4:4" x14ac:dyDescent="0.2">
      <c r="D1264" s="236"/>
    </row>
    <row r="1265" spans="4:4" x14ac:dyDescent="0.2">
      <c r="D1265" s="236"/>
    </row>
    <row r="1266" spans="4:4" x14ac:dyDescent="0.2">
      <c r="D1266" s="236"/>
    </row>
    <row r="1267" spans="4:4" x14ac:dyDescent="0.2">
      <c r="D1267" s="236"/>
    </row>
    <row r="1268" spans="4:4" x14ac:dyDescent="0.2">
      <c r="D1268" s="236"/>
    </row>
    <row r="1269" spans="4:4" x14ac:dyDescent="0.2">
      <c r="D1269" s="236"/>
    </row>
    <row r="1270" spans="4:4" x14ac:dyDescent="0.2">
      <c r="D1270" s="236"/>
    </row>
    <row r="1271" spans="4:4" x14ac:dyDescent="0.2">
      <c r="D1271" s="236"/>
    </row>
    <row r="1272" spans="4:4" x14ac:dyDescent="0.2">
      <c r="D1272" s="236"/>
    </row>
    <row r="1273" spans="4:4" x14ac:dyDescent="0.2">
      <c r="D1273" s="236"/>
    </row>
    <row r="1274" spans="4:4" x14ac:dyDescent="0.2">
      <c r="D1274" s="236"/>
    </row>
    <row r="1275" spans="4:4" x14ac:dyDescent="0.2">
      <c r="D1275" s="236"/>
    </row>
    <row r="1276" spans="4:4" x14ac:dyDescent="0.2">
      <c r="D1276" s="236"/>
    </row>
    <row r="1277" spans="4:4" x14ac:dyDescent="0.2">
      <c r="D1277" s="236"/>
    </row>
    <row r="1278" spans="4:4" x14ac:dyDescent="0.2">
      <c r="D1278" s="236"/>
    </row>
    <row r="1279" spans="4:4" x14ac:dyDescent="0.2">
      <c r="D1279" s="236"/>
    </row>
    <row r="1280" spans="4:4" x14ac:dyDescent="0.2">
      <c r="D1280" s="236"/>
    </row>
    <row r="1281" spans="4:4" x14ac:dyDescent="0.2">
      <c r="D1281" s="236"/>
    </row>
    <row r="1282" spans="4:4" x14ac:dyDescent="0.2">
      <c r="D1282" s="236"/>
    </row>
    <row r="1283" spans="4:4" x14ac:dyDescent="0.2">
      <c r="D1283" s="236"/>
    </row>
    <row r="1284" spans="4:4" x14ac:dyDescent="0.2">
      <c r="D1284" s="236"/>
    </row>
    <row r="1285" spans="4:4" x14ac:dyDescent="0.2">
      <c r="D1285" s="236"/>
    </row>
    <row r="1286" spans="4:4" x14ac:dyDescent="0.2">
      <c r="D1286" s="236"/>
    </row>
    <row r="1287" spans="4:4" x14ac:dyDescent="0.2">
      <c r="D1287" s="236"/>
    </row>
    <row r="1288" spans="4:4" x14ac:dyDescent="0.2">
      <c r="D1288" s="236"/>
    </row>
    <row r="1289" spans="4:4" x14ac:dyDescent="0.2">
      <c r="D1289" s="236"/>
    </row>
    <row r="1290" spans="4:4" x14ac:dyDescent="0.2">
      <c r="D1290" s="236"/>
    </row>
    <row r="1291" spans="4:4" x14ac:dyDescent="0.2">
      <c r="D1291" s="236"/>
    </row>
    <row r="1292" spans="4:4" x14ac:dyDescent="0.2">
      <c r="D1292" s="236"/>
    </row>
    <row r="1293" spans="4:4" x14ac:dyDescent="0.2">
      <c r="D1293" s="236"/>
    </row>
    <row r="1294" spans="4:4" x14ac:dyDescent="0.2">
      <c r="D1294" s="236"/>
    </row>
    <row r="1295" spans="4:4" x14ac:dyDescent="0.2">
      <c r="D1295" s="236"/>
    </row>
    <row r="1296" spans="4:4" x14ac:dyDescent="0.2">
      <c r="D1296" s="236"/>
    </row>
    <row r="1297" spans="4:4" x14ac:dyDescent="0.2">
      <c r="D1297" s="236"/>
    </row>
    <row r="1298" spans="4:4" x14ac:dyDescent="0.2">
      <c r="D1298" s="236"/>
    </row>
    <row r="1299" spans="4:4" x14ac:dyDescent="0.2">
      <c r="D1299" s="236"/>
    </row>
    <row r="1300" spans="4:4" x14ac:dyDescent="0.2">
      <c r="D1300" s="236"/>
    </row>
    <row r="1301" spans="4:4" x14ac:dyDescent="0.2">
      <c r="D1301" s="236"/>
    </row>
    <row r="1302" spans="4:4" x14ac:dyDescent="0.2">
      <c r="D1302" s="236"/>
    </row>
    <row r="1303" spans="4:4" x14ac:dyDescent="0.2">
      <c r="D1303" s="236"/>
    </row>
    <row r="1304" spans="4:4" x14ac:dyDescent="0.2">
      <c r="D1304" s="236"/>
    </row>
    <row r="1305" spans="4:4" x14ac:dyDescent="0.2">
      <c r="D1305" s="236"/>
    </row>
    <row r="1306" spans="4:4" x14ac:dyDescent="0.2">
      <c r="D1306" s="236"/>
    </row>
    <row r="1307" spans="4:4" x14ac:dyDescent="0.2">
      <c r="D1307" s="236"/>
    </row>
    <row r="1308" spans="4:4" x14ac:dyDescent="0.2">
      <c r="D1308" s="236"/>
    </row>
    <row r="1309" spans="4:4" x14ac:dyDescent="0.2">
      <c r="D1309" s="236"/>
    </row>
    <row r="1310" spans="4:4" x14ac:dyDescent="0.2">
      <c r="D1310" s="236"/>
    </row>
    <row r="1311" spans="4:4" x14ac:dyDescent="0.2">
      <c r="D1311" s="236"/>
    </row>
    <row r="1312" spans="4:4" x14ac:dyDescent="0.2">
      <c r="D1312" s="236"/>
    </row>
    <row r="1313" spans="4:4" x14ac:dyDescent="0.2">
      <c r="D1313" s="236"/>
    </row>
    <row r="1314" spans="4:4" x14ac:dyDescent="0.2">
      <c r="D1314" s="236"/>
    </row>
    <row r="1315" spans="4:4" x14ac:dyDescent="0.2">
      <c r="D1315" s="236"/>
    </row>
    <row r="1316" spans="4:4" x14ac:dyDescent="0.2">
      <c r="D1316" s="236"/>
    </row>
    <row r="1317" spans="4:4" x14ac:dyDescent="0.2">
      <c r="D1317" s="236"/>
    </row>
    <row r="1318" spans="4:4" x14ac:dyDescent="0.2">
      <c r="D1318" s="236"/>
    </row>
    <row r="1319" spans="4:4" x14ac:dyDescent="0.2">
      <c r="D1319" s="236"/>
    </row>
    <row r="1320" spans="4:4" x14ac:dyDescent="0.2">
      <c r="D1320" s="236"/>
    </row>
    <row r="1321" spans="4:4" x14ac:dyDescent="0.2">
      <c r="D1321" s="236"/>
    </row>
    <row r="1322" spans="4:4" x14ac:dyDescent="0.2">
      <c r="D1322" s="236"/>
    </row>
    <row r="1323" spans="4:4" x14ac:dyDescent="0.2">
      <c r="D1323" s="236"/>
    </row>
    <row r="1324" spans="4:4" x14ac:dyDescent="0.2">
      <c r="D1324" s="236"/>
    </row>
    <row r="1325" spans="4:4" x14ac:dyDescent="0.2">
      <c r="D1325" s="236"/>
    </row>
    <row r="1326" spans="4:4" x14ac:dyDescent="0.2">
      <c r="D1326" s="236"/>
    </row>
    <row r="1327" spans="4:4" x14ac:dyDescent="0.2">
      <c r="D1327" s="236"/>
    </row>
    <row r="1328" spans="4:4" x14ac:dyDescent="0.2">
      <c r="D1328" s="236"/>
    </row>
    <row r="1329" spans="4:4" x14ac:dyDescent="0.2">
      <c r="D1329" s="236"/>
    </row>
    <row r="1330" spans="4:4" x14ac:dyDescent="0.2">
      <c r="D1330" s="236"/>
    </row>
    <row r="1331" spans="4:4" x14ac:dyDescent="0.2">
      <c r="D1331" s="236"/>
    </row>
    <row r="1332" spans="4:4" x14ac:dyDescent="0.2">
      <c r="D1332" s="236"/>
    </row>
    <row r="1333" spans="4:4" x14ac:dyDescent="0.2">
      <c r="D1333" s="236"/>
    </row>
    <row r="1334" spans="4:4" x14ac:dyDescent="0.2">
      <c r="D1334" s="236"/>
    </row>
    <row r="1335" spans="4:4" x14ac:dyDescent="0.2">
      <c r="D1335" s="236"/>
    </row>
    <row r="1336" spans="4:4" x14ac:dyDescent="0.2">
      <c r="D1336" s="236"/>
    </row>
    <row r="1337" spans="4:4" x14ac:dyDescent="0.2">
      <c r="D1337" s="236"/>
    </row>
    <row r="1338" spans="4:4" x14ac:dyDescent="0.2">
      <c r="D1338" s="236"/>
    </row>
    <row r="1339" spans="4:4" x14ac:dyDescent="0.2">
      <c r="D1339" s="236"/>
    </row>
    <row r="1340" spans="4:4" x14ac:dyDescent="0.2">
      <c r="D1340" s="236"/>
    </row>
    <row r="1341" spans="4:4" x14ac:dyDescent="0.2">
      <c r="D1341" s="236"/>
    </row>
    <row r="1342" spans="4:4" x14ac:dyDescent="0.2">
      <c r="D1342" s="236"/>
    </row>
    <row r="1343" spans="4:4" x14ac:dyDescent="0.2">
      <c r="D1343" s="236"/>
    </row>
    <row r="1344" spans="4:4" x14ac:dyDescent="0.2">
      <c r="D1344" s="236"/>
    </row>
    <row r="1345" spans="4:4" x14ac:dyDescent="0.2">
      <c r="D1345" s="236"/>
    </row>
    <row r="1346" spans="4:4" x14ac:dyDescent="0.2">
      <c r="D1346" s="236"/>
    </row>
    <row r="1347" spans="4:4" x14ac:dyDescent="0.2">
      <c r="D1347" s="236"/>
    </row>
    <row r="1348" spans="4:4" x14ac:dyDescent="0.2">
      <c r="D1348" s="236"/>
    </row>
    <row r="1349" spans="4:4" x14ac:dyDescent="0.2">
      <c r="D1349" s="236"/>
    </row>
    <row r="1350" spans="4:4" x14ac:dyDescent="0.2">
      <c r="D1350" s="236"/>
    </row>
    <row r="1351" spans="4:4" x14ac:dyDescent="0.2">
      <c r="D1351" s="236"/>
    </row>
    <row r="1352" spans="4:4" x14ac:dyDescent="0.2">
      <c r="D1352" s="236"/>
    </row>
    <row r="1353" spans="4:4" x14ac:dyDescent="0.2">
      <c r="D1353" s="236"/>
    </row>
    <row r="1354" spans="4:4" x14ac:dyDescent="0.2">
      <c r="D1354" s="236"/>
    </row>
    <row r="1355" spans="4:4" x14ac:dyDescent="0.2">
      <c r="D1355" s="236"/>
    </row>
    <row r="1356" spans="4:4" x14ac:dyDescent="0.2">
      <c r="D1356" s="236"/>
    </row>
    <row r="1357" spans="4:4" x14ac:dyDescent="0.2">
      <c r="D1357" s="236"/>
    </row>
    <row r="1358" spans="4:4" x14ac:dyDescent="0.2">
      <c r="D1358" s="236"/>
    </row>
    <row r="1359" spans="4:4" x14ac:dyDescent="0.2">
      <c r="D1359" s="236"/>
    </row>
    <row r="1360" spans="4:4" x14ac:dyDescent="0.2">
      <c r="D1360" s="236"/>
    </row>
    <row r="1361" spans="4:4" x14ac:dyDescent="0.2">
      <c r="D1361" s="236"/>
    </row>
    <row r="1362" spans="4:4" x14ac:dyDescent="0.2">
      <c r="D1362" s="236"/>
    </row>
    <row r="1363" spans="4:4" x14ac:dyDescent="0.2">
      <c r="D1363" s="236"/>
    </row>
    <row r="1364" spans="4:4" x14ac:dyDescent="0.2">
      <c r="D1364" s="236"/>
    </row>
    <row r="1365" spans="4:4" x14ac:dyDescent="0.2">
      <c r="D1365" s="236"/>
    </row>
    <row r="1366" spans="4:4" x14ac:dyDescent="0.2">
      <c r="D1366" s="236"/>
    </row>
    <row r="1367" spans="4:4" x14ac:dyDescent="0.2">
      <c r="D1367" s="236"/>
    </row>
    <row r="1368" spans="4:4" x14ac:dyDescent="0.2">
      <c r="D1368" s="236"/>
    </row>
    <row r="1369" spans="4:4" x14ac:dyDescent="0.2">
      <c r="D1369" s="236"/>
    </row>
    <row r="1370" spans="4:4" x14ac:dyDescent="0.2">
      <c r="D1370" s="236"/>
    </row>
    <row r="1371" spans="4:4" x14ac:dyDescent="0.2">
      <c r="D1371" s="236"/>
    </row>
    <row r="1372" spans="4:4" x14ac:dyDescent="0.2">
      <c r="D1372" s="236"/>
    </row>
    <row r="1373" spans="4:4" x14ac:dyDescent="0.2">
      <c r="D1373" s="236"/>
    </row>
    <row r="1374" spans="4:4" x14ac:dyDescent="0.2">
      <c r="D1374" s="236"/>
    </row>
    <row r="1375" spans="4:4" x14ac:dyDescent="0.2">
      <c r="D1375" s="236"/>
    </row>
    <row r="1376" spans="4:4" x14ac:dyDescent="0.2">
      <c r="D1376" s="236"/>
    </row>
    <row r="1377" spans="4:4" x14ac:dyDescent="0.2">
      <c r="D1377" s="236"/>
    </row>
    <row r="1378" spans="4:4" x14ac:dyDescent="0.2">
      <c r="D1378" s="236"/>
    </row>
    <row r="1379" spans="4:4" x14ac:dyDescent="0.2">
      <c r="D1379" s="236"/>
    </row>
    <row r="1380" spans="4:4" x14ac:dyDescent="0.2">
      <c r="D1380" s="236"/>
    </row>
    <row r="1381" spans="4:4" x14ac:dyDescent="0.2">
      <c r="D1381" s="236"/>
    </row>
    <row r="1382" spans="4:4" x14ac:dyDescent="0.2">
      <c r="D1382" s="236"/>
    </row>
    <row r="1383" spans="4:4" x14ac:dyDescent="0.2">
      <c r="D1383" s="236"/>
    </row>
    <row r="1384" spans="4:4" x14ac:dyDescent="0.2">
      <c r="D1384" s="236"/>
    </row>
    <row r="1385" spans="4:4" x14ac:dyDescent="0.2">
      <c r="D1385" s="236"/>
    </row>
    <row r="1386" spans="4:4" x14ac:dyDescent="0.2">
      <c r="D1386" s="236"/>
    </row>
    <row r="1387" spans="4:4" x14ac:dyDescent="0.2">
      <c r="D1387" s="236"/>
    </row>
    <row r="1388" spans="4:4" x14ac:dyDescent="0.2">
      <c r="D1388" s="236"/>
    </row>
    <row r="1389" spans="4:4" x14ac:dyDescent="0.2">
      <c r="D1389" s="236"/>
    </row>
    <row r="1390" spans="4:4" x14ac:dyDescent="0.2">
      <c r="D1390" s="236"/>
    </row>
    <row r="1391" spans="4:4" x14ac:dyDescent="0.2">
      <c r="D1391" s="236"/>
    </row>
    <row r="1392" spans="4:4" x14ac:dyDescent="0.2">
      <c r="D1392" s="236"/>
    </row>
    <row r="1393" spans="4:4" x14ac:dyDescent="0.2">
      <c r="D1393" s="236"/>
    </row>
    <row r="1394" spans="4:4" x14ac:dyDescent="0.2">
      <c r="D1394" s="236"/>
    </row>
    <row r="1395" spans="4:4" x14ac:dyDescent="0.2">
      <c r="D1395" s="236"/>
    </row>
    <row r="1396" spans="4:4" x14ac:dyDescent="0.2">
      <c r="D1396" s="236"/>
    </row>
    <row r="1397" spans="4:4" x14ac:dyDescent="0.2">
      <c r="D1397" s="236"/>
    </row>
    <row r="1398" spans="4:4" x14ac:dyDescent="0.2">
      <c r="D1398" s="236"/>
    </row>
    <row r="1399" spans="4:4" x14ac:dyDescent="0.2">
      <c r="D1399" s="236"/>
    </row>
    <row r="1400" spans="4:4" x14ac:dyDescent="0.2">
      <c r="D1400" s="236"/>
    </row>
    <row r="1401" spans="4:4" x14ac:dyDescent="0.2">
      <c r="D1401" s="236"/>
    </row>
    <row r="1402" spans="4:4" x14ac:dyDescent="0.2">
      <c r="D1402" s="236"/>
    </row>
    <row r="1403" spans="4:4" x14ac:dyDescent="0.2">
      <c r="D1403" s="236"/>
    </row>
    <row r="1404" spans="4:4" x14ac:dyDescent="0.2">
      <c r="D1404" s="236"/>
    </row>
    <row r="1405" spans="4:4" x14ac:dyDescent="0.2">
      <c r="D1405" s="236"/>
    </row>
    <row r="1406" spans="4:4" x14ac:dyDescent="0.2">
      <c r="D1406" s="236"/>
    </row>
    <row r="1407" spans="4:4" x14ac:dyDescent="0.2">
      <c r="D1407" s="236"/>
    </row>
    <row r="1408" spans="4:4" x14ac:dyDescent="0.2">
      <c r="D1408" s="236"/>
    </row>
    <row r="1409" spans="4:4" x14ac:dyDescent="0.2">
      <c r="D1409" s="236"/>
    </row>
    <row r="1410" spans="4:4" x14ac:dyDescent="0.2">
      <c r="D1410" s="236"/>
    </row>
    <row r="1411" spans="4:4" x14ac:dyDescent="0.2">
      <c r="D1411" s="236"/>
    </row>
    <row r="1412" spans="4:4" x14ac:dyDescent="0.2">
      <c r="D1412" s="236"/>
    </row>
    <row r="1413" spans="4:4" x14ac:dyDescent="0.2">
      <c r="D1413" s="236"/>
    </row>
    <row r="1414" spans="4:4" x14ac:dyDescent="0.2">
      <c r="D1414" s="236"/>
    </row>
    <row r="1415" spans="4:4" x14ac:dyDescent="0.2">
      <c r="D1415" s="236"/>
    </row>
    <row r="1416" spans="4:4" x14ac:dyDescent="0.2">
      <c r="D1416" s="236"/>
    </row>
    <row r="1417" spans="4:4" x14ac:dyDescent="0.2">
      <c r="D1417" s="236"/>
    </row>
    <row r="1418" spans="4:4" x14ac:dyDescent="0.2">
      <c r="D1418" s="236"/>
    </row>
    <row r="1419" spans="4:4" x14ac:dyDescent="0.2">
      <c r="D1419" s="236"/>
    </row>
    <row r="1420" spans="4:4" x14ac:dyDescent="0.2">
      <c r="D1420" s="236"/>
    </row>
    <row r="1421" spans="4:4" x14ac:dyDescent="0.2">
      <c r="D1421" s="236"/>
    </row>
    <row r="1422" spans="4:4" x14ac:dyDescent="0.2">
      <c r="D1422" s="236"/>
    </row>
    <row r="1423" spans="4:4" x14ac:dyDescent="0.2">
      <c r="D1423" s="236"/>
    </row>
    <row r="1424" spans="4:4" x14ac:dyDescent="0.2">
      <c r="D1424" s="236"/>
    </row>
    <row r="1425" spans="4:4" x14ac:dyDescent="0.2">
      <c r="D1425" s="236"/>
    </row>
    <row r="1426" spans="4:4" x14ac:dyDescent="0.2">
      <c r="D1426" s="236"/>
    </row>
    <row r="1427" spans="4:4" x14ac:dyDescent="0.2">
      <c r="D1427" s="236"/>
    </row>
    <row r="1428" spans="4:4" x14ac:dyDescent="0.2">
      <c r="D1428" s="236"/>
    </row>
    <row r="1429" spans="4:4" x14ac:dyDescent="0.2">
      <c r="D1429" s="236"/>
    </row>
    <row r="1430" spans="4:4" x14ac:dyDescent="0.2">
      <c r="D1430" s="236"/>
    </row>
    <row r="1431" spans="4:4" x14ac:dyDescent="0.2">
      <c r="D1431" s="236"/>
    </row>
    <row r="1432" spans="4:4" x14ac:dyDescent="0.2">
      <c r="D1432" s="236"/>
    </row>
    <row r="1433" spans="4:4" x14ac:dyDescent="0.2">
      <c r="D1433" s="236"/>
    </row>
    <row r="1434" spans="4:4" x14ac:dyDescent="0.2">
      <c r="D1434" s="236"/>
    </row>
    <row r="1435" spans="4:4" x14ac:dyDescent="0.2">
      <c r="D1435" s="236"/>
    </row>
    <row r="1436" spans="4:4" x14ac:dyDescent="0.2">
      <c r="D1436" s="236"/>
    </row>
    <row r="1437" spans="4:4" x14ac:dyDescent="0.2">
      <c r="D1437" s="236"/>
    </row>
    <row r="1438" spans="4:4" x14ac:dyDescent="0.2">
      <c r="D1438" s="236"/>
    </row>
    <row r="1439" spans="4:4" x14ac:dyDescent="0.2">
      <c r="D1439" s="236"/>
    </row>
    <row r="1440" spans="4:4" x14ac:dyDescent="0.2">
      <c r="D1440" s="236"/>
    </row>
    <row r="1441" spans="4:4" x14ac:dyDescent="0.2">
      <c r="D1441" s="236"/>
    </row>
    <row r="1442" spans="4:4" x14ac:dyDescent="0.2">
      <c r="D1442" s="236"/>
    </row>
    <row r="1443" spans="4:4" x14ac:dyDescent="0.2">
      <c r="D1443" s="236"/>
    </row>
    <row r="1444" spans="4:4" x14ac:dyDescent="0.2">
      <c r="D1444" s="236"/>
    </row>
    <row r="1445" spans="4:4" x14ac:dyDescent="0.2">
      <c r="D1445" s="236"/>
    </row>
    <row r="1446" spans="4:4" x14ac:dyDescent="0.2">
      <c r="D1446" s="236"/>
    </row>
    <row r="1447" spans="4:4" x14ac:dyDescent="0.2">
      <c r="D1447" s="236"/>
    </row>
    <row r="1448" spans="4:4" x14ac:dyDescent="0.2">
      <c r="D1448" s="236"/>
    </row>
    <row r="1449" spans="4:4" x14ac:dyDescent="0.2">
      <c r="D1449" s="236"/>
    </row>
    <row r="1450" spans="4:4" x14ac:dyDescent="0.2">
      <c r="D1450" s="236"/>
    </row>
    <row r="1451" spans="4:4" x14ac:dyDescent="0.2">
      <c r="D1451" s="236"/>
    </row>
    <row r="1452" spans="4:4" x14ac:dyDescent="0.2">
      <c r="D1452" s="236"/>
    </row>
    <row r="1453" spans="4:4" x14ac:dyDescent="0.2">
      <c r="D1453" s="236"/>
    </row>
    <row r="1454" spans="4:4" x14ac:dyDescent="0.2">
      <c r="D1454" s="236"/>
    </row>
    <row r="1455" spans="4:4" x14ac:dyDescent="0.2">
      <c r="D1455" s="236"/>
    </row>
    <row r="1456" spans="4:4" x14ac:dyDescent="0.2">
      <c r="D1456" s="236"/>
    </row>
    <row r="1457" spans="4:4" x14ac:dyDescent="0.2">
      <c r="D1457" s="236"/>
    </row>
    <row r="1458" spans="4:4" x14ac:dyDescent="0.2">
      <c r="D1458" s="236"/>
    </row>
    <row r="1459" spans="4:4" x14ac:dyDescent="0.2">
      <c r="D1459" s="236"/>
    </row>
    <row r="1460" spans="4:4" x14ac:dyDescent="0.2">
      <c r="D1460" s="236"/>
    </row>
    <row r="1461" spans="4:4" x14ac:dyDescent="0.2">
      <c r="D1461" s="236"/>
    </row>
    <row r="1462" spans="4:4" x14ac:dyDescent="0.2">
      <c r="D1462" s="236"/>
    </row>
    <row r="1463" spans="4:4" x14ac:dyDescent="0.2">
      <c r="D1463" s="236"/>
    </row>
    <row r="1464" spans="4:4" x14ac:dyDescent="0.2">
      <c r="D1464" s="236"/>
    </row>
    <row r="1465" spans="4:4" x14ac:dyDescent="0.2">
      <c r="D1465" s="236"/>
    </row>
    <row r="1466" spans="4:4" x14ac:dyDescent="0.2">
      <c r="D1466" s="236"/>
    </row>
    <row r="1467" spans="4:4" x14ac:dyDescent="0.2">
      <c r="D1467" s="236"/>
    </row>
    <row r="1468" spans="4:4" x14ac:dyDescent="0.2">
      <c r="D1468" s="236"/>
    </row>
    <row r="1469" spans="4:4" x14ac:dyDescent="0.2">
      <c r="D1469" s="236"/>
    </row>
    <row r="1470" spans="4:4" x14ac:dyDescent="0.2">
      <c r="D1470" s="236"/>
    </row>
    <row r="1471" spans="4:4" x14ac:dyDescent="0.2">
      <c r="D1471" s="236"/>
    </row>
    <row r="1472" spans="4:4" x14ac:dyDescent="0.2">
      <c r="D1472" s="236"/>
    </row>
    <row r="1473" spans="4:4" x14ac:dyDescent="0.2">
      <c r="D1473" s="236"/>
    </row>
    <row r="1474" spans="4:4" x14ac:dyDescent="0.2">
      <c r="D1474" s="236"/>
    </row>
    <row r="1475" spans="4:4" x14ac:dyDescent="0.2">
      <c r="D1475" s="236"/>
    </row>
    <row r="1476" spans="4:4" x14ac:dyDescent="0.2">
      <c r="D1476" s="236"/>
    </row>
    <row r="1477" spans="4:4" x14ac:dyDescent="0.2">
      <c r="D1477" s="236"/>
    </row>
    <row r="1478" spans="4:4" x14ac:dyDescent="0.2">
      <c r="D1478" s="236"/>
    </row>
    <row r="1479" spans="4:4" x14ac:dyDescent="0.2">
      <c r="D1479" s="236"/>
    </row>
    <row r="1480" spans="4:4" x14ac:dyDescent="0.2">
      <c r="D1480" s="236"/>
    </row>
    <row r="1481" spans="4:4" x14ac:dyDescent="0.2">
      <c r="D1481" s="236"/>
    </row>
    <row r="1482" spans="4:4" x14ac:dyDescent="0.2">
      <c r="D1482" s="236"/>
    </row>
    <row r="1483" spans="4:4" x14ac:dyDescent="0.2">
      <c r="D1483" s="236"/>
    </row>
    <row r="1484" spans="4:4" x14ac:dyDescent="0.2">
      <c r="D1484" s="236"/>
    </row>
    <row r="1485" spans="4:4" x14ac:dyDescent="0.2">
      <c r="D1485" s="236"/>
    </row>
    <row r="1486" spans="4:4" x14ac:dyDescent="0.2">
      <c r="D1486" s="236"/>
    </row>
    <row r="1487" spans="4:4" x14ac:dyDescent="0.2">
      <c r="D1487" s="236"/>
    </row>
    <row r="1488" spans="4:4" x14ac:dyDescent="0.2">
      <c r="D1488" s="236"/>
    </row>
    <row r="1489" spans="4:4" x14ac:dyDescent="0.2">
      <c r="D1489" s="236"/>
    </row>
    <row r="1490" spans="4:4" x14ac:dyDescent="0.2">
      <c r="D1490" s="236"/>
    </row>
    <row r="1491" spans="4:4" x14ac:dyDescent="0.2">
      <c r="D1491" s="236"/>
    </row>
    <row r="1492" spans="4:4" x14ac:dyDescent="0.2">
      <c r="D1492" s="236"/>
    </row>
    <row r="1493" spans="4:4" x14ac:dyDescent="0.2">
      <c r="D1493" s="236"/>
    </row>
    <row r="1494" spans="4:4" x14ac:dyDescent="0.2">
      <c r="D1494" s="236"/>
    </row>
    <row r="1495" spans="4:4" x14ac:dyDescent="0.2">
      <c r="D1495" s="236"/>
    </row>
    <row r="1496" spans="4:4" x14ac:dyDescent="0.2">
      <c r="D1496" s="236"/>
    </row>
    <row r="1497" spans="4:4" x14ac:dyDescent="0.2">
      <c r="D1497" s="236"/>
    </row>
    <row r="1498" spans="4:4" x14ac:dyDescent="0.2">
      <c r="D1498" s="236"/>
    </row>
    <row r="1499" spans="4:4" x14ac:dyDescent="0.2">
      <c r="D1499" s="236"/>
    </row>
    <row r="1500" spans="4:4" x14ac:dyDescent="0.2">
      <c r="D1500" s="236"/>
    </row>
    <row r="1501" spans="4:4" x14ac:dyDescent="0.2">
      <c r="D1501" s="236"/>
    </row>
    <row r="1502" spans="4:4" x14ac:dyDescent="0.2">
      <c r="D1502" s="236"/>
    </row>
    <row r="1503" spans="4:4" x14ac:dyDescent="0.2">
      <c r="D1503" s="236"/>
    </row>
    <row r="1504" spans="4:4" x14ac:dyDescent="0.2">
      <c r="D1504" s="236"/>
    </row>
    <row r="1505" spans="4:4" x14ac:dyDescent="0.2">
      <c r="D1505" s="236"/>
    </row>
    <row r="1506" spans="4:4" x14ac:dyDescent="0.2">
      <c r="D1506" s="236"/>
    </row>
    <row r="1507" spans="4:4" x14ac:dyDescent="0.2">
      <c r="D1507" s="236"/>
    </row>
    <row r="1508" spans="4:4" x14ac:dyDescent="0.2">
      <c r="D1508" s="236"/>
    </row>
    <row r="1509" spans="4:4" x14ac:dyDescent="0.2">
      <c r="D1509" s="236"/>
    </row>
    <row r="1510" spans="4:4" x14ac:dyDescent="0.2">
      <c r="D1510" s="236"/>
    </row>
    <row r="1511" spans="4:4" x14ac:dyDescent="0.2">
      <c r="D1511" s="236"/>
    </row>
    <row r="1512" spans="4:4" x14ac:dyDescent="0.2">
      <c r="D1512" s="236"/>
    </row>
    <row r="1513" spans="4:4" x14ac:dyDescent="0.2">
      <c r="D1513" s="236"/>
    </row>
    <row r="1514" spans="4:4" x14ac:dyDescent="0.2">
      <c r="D1514" s="236"/>
    </row>
    <row r="1515" spans="4:4" x14ac:dyDescent="0.2">
      <c r="D1515" s="236"/>
    </row>
    <row r="1516" spans="4:4" x14ac:dyDescent="0.2">
      <c r="D1516" s="236"/>
    </row>
    <row r="1517" spans="4:4" x14ac:dyDescent="0.2">
      <c r="D1517" s="236"/>
    </row>
    <row r="1518" spans="4:4" x14ac:dyDescent="0.2">
      <c r="D1518" s="236"/>
    </row>
    <row r="1519" spans="4:4" x14ac:dyDescent="0.2">
      <c r="D1519" s="236"/>
    </row>
    <row r="1520" spans="4:4" x14ac:dyDescent="0.2">
      <c r="D1520" s="236"/>
    </row>
    <row r="1521" spans="4:4" x14ac:dyDescent="0.2">
      <c r="D1521" s="236"/>
    </row>
    <row r="1522" spans="4:4" x14ac:dyDescent="0.2">
      <c r="D1522" s="236"/>
    </row>
    <row r="1523" spans="4:4" x14ac:dyDescent="0.2">
      <c r="D1523" s="236"/>
    </row>
    <row r="1524" spans="4:4" x14ac:dyDescent="0.2">
      <c r="D1524" s="236"/>
    </row>
    <row r="1525" spans="4:4" x14ac:dyDescent="0.2">
      <c r="D1525" s="236"/>
    </row>
    <row r="1526" spans="4:4" x14ac:dyDescent="0.2">
      <c r="D1526" s="236"/>
    </row>
    <row r="1527" spans="4:4" x14ac:dyDescent="0.2">
      <c r="D1527" s="236"/>
    </row>
    <row r="1528" spans="4:4" x14ac:dyDescent="0.2">
      <c r="D1528" s="236"/>
    </row>
    <row r="1529" spans="4:4" x14ac:dyDescent="0.2">
      <c r="D1529" s="236"/>
    </row>
    <row r="1530" spans="4:4" x14ac:dyDescent="0.2">
      <c r="D1530" s="236"/>
    </row>
    <row r="1531" spans="4:4" x14ac:dyDescent="0.2">
      <c r="D1531" s="236"/>
    </row>
    <row r="1532" spans="4:4" x14ac:dyDescent="0.2">
      <c r="D1532" s="236"/>
    </row>
    <row r="1533" spans="4:4" x14ac:dyDescent="0.2">
      <c r="D1533" s="236"/>
    </row>
    <row r="1534" spans="4:4" x14ac:dyDescent="0.2">
      <c r="D1534" s="236"/>
    </row>
    <row r="1535" spans="4:4" x14ac:dyDescent="0.2">
      <c r="D1535" s="236"/>
    </row>
    <row r="1536" spans="4:4" x14ac:dyDescent="0.2">
      <c r="D1536" s="236"/>
    </row>
    <row r="1537" spans="4:4" x14ac:dyDescent="0.2">
      <c r="D1537" s="236"/>
    </row>
    <row r="1538" spans="4:4" x14ac:dyDescent="0.2">
      <c r="D1538" s="236"/>
    </row>
    <row r="1539" spans="4:4" x14ac:dyDescent="0.2">
      <c r="D1539" s="236"/>
    </row>
    <row r="1540" spans="4:4" x14ac:dyDescent="0.2">
      <c r="D1540" s="236"/>
    </row>
    <row r="1541" spans="4:4" x14ac:dyDescent="0.2">
      <c r="D1541" s="236"/>
    </row>
    <row r="1542" spans="4:4" x14ac:dyDescent="0.2">
      <c r="D1542" s="236"/>
    </row>
    <row r="1543" spans="4:4" x14ac:dyDescent="0.2">
      <c r="D1543" s="236"/>
    </row>
    <row r="1544" spans="4:4" x14ac:dyDescent="0.2">
      <c r="D1544" s="236"/>
    </row>
    <row r="1545" spans="4:4" x14ac:dyDescent="0.2">
      <c r="D1545" s="236"/>
    </row>
    <row r="1546" spans="4:4" x14ac:dyDescent="0.2">
      <c r="D1546" s="236"/>
    </row>
    <row r="1547" spans="4:4" x14ac:dyDescent="0.2">
      <c r="D1547" s="236"/>
    </row>
    <row r="1548" spans="4:4" x14ac:dyDescent="0.2">
      <c r="D1548" s="236"/>
    </row>
    <row r="1549" spans="4:4" x14ac:dyDescent="0.2">
      <c r="D1549" s="236"/>
    </row>
    <row r="1550" spans="4:4" x14ac:dyDescent="0.2">
      <c r="D1550" s="236"/>
    </row>
    <row r="1551" spans="4:4" x14ac:dyDescent="0.2">
      <c r="D1551" s="236"/>
    </row>
    <row r="1552" spans="4:4" x14ac:dyDescent="0.2">
      <c r="D1552" s="236"/>
    </row>
    <row r="1553" spans="4:4" x14ac:dyDescent="0.2">
      <c r="D1553" s="236"/>
    </row>
    <row r="1554" spans="4:4" x14ac:dyDescent="0.2">
      <c r="D1554" s="236"/>
    </row>
    <row r="1555" spans="4:4" x14ac:dyDescent="0.2">
      <c r="D1555" s="236"/>
    </row>
    <row r="1556" spans="4:4" x14ac:dyDescent="0.2">
      <c r="D1556" s="236"/>
    </row>
    <row r="1557" spans="4:4" x14ac:dyDescent="0.2">
      <c r="D1557" s="236"/>
    </row>
    <row r="1558" spans="4:4" x14ac:dyDescent="0.2">
      <c r="D1558" s="236"/>
    </row>
    <row r="1559" spans="4:4" x14ac:dyDescent="0.2">
      <c r="D1559" s="236"/>
    </row>
    <row r="1560" spans="4:4" x14ac:dyDescent="0.2">
      <c r="D1560" s="236"/>
    </row>
    <row r="1561" spans="4:4" x14ac:dyDescent="0.2">
      <c r="D1561" s="236"/>
    </row>
    <row r="1562" spans="4:4" x14ac:dyDescent="0.2">
      <c r="D1562" s="236"/>
    </row>
    <row r="1563" spans="4:4" x14ac:dyDescent="0.2">
      <c r="D1563" s="236"/>
    </row>
    <row r="1564" spans="4:4" x14ac:dyDescent="0.2">
      <c r="D1564" s="236"/>
    </row>
    <row r="1565" spans="4:4" x14ac:dyDescent="0.2">
      <c r="D1565" s="236"/>
    </row>
    <row r="1566" spans="4:4" x14ac:dyDescent="0.2">
      <c r="D1566" s="236"/>
    </row>
    <row r="1567" spans="4:4" x14ac:dyDescent="0.2">
      <c r="D1567" s="236"/>
    </row>
    <row r="1568" spans="4:4" x14ac:dyDescent="0.2">
      <c r="D1568" s="236"/>
    </row>
    <row r="1569" spans="4:4" x14ac:dyDescent="0.2">
      <c r="D1569" s="236"/>
    </row>
    <row r="1570" spans="4:4" x14ac:dyDescent="0.2">
      <c r="D1570" s="236"/>
    </row>
    <row r="1571" spans="4:4" x14ac:dyDescent="0.2">
      <c r="D1571" s="236"/>
    </row>
    <row r="1572" spans="4:4" x14ac:dyDescent="0.2">
      <c r="D1572" s="236"/>
    </row>
    <row r="1573" spans="4:4" x14ac:dyDescent="0.2">
      <c r="D1573" s="236"/>
    </row>
    <row r="1574" spans="4:4" x14ac:dyDescent="0.2">
      <c r="D1574" s="236"/>
    </row>
    <row r="1575" spans="4:4" x14ac:dyDescent="0.2">
      <c r="D1575" s="236"/>
    </row>
    <row r="1576" spans="4:4" x14ac:dyDescent="0.2">
      <c r="D1576" s="236"/>
    </row>
    <row r="1577" spans="4:4" x14ac:dyDescent="0.2">
      <c r="D1577" s="236"/>
    </row>
    <row r="1578" spans="4:4" x14ac:dyDescent="0.2">
      <c r="D1578" s="236"/>
    </row>
    <row r="1579" spans="4:4" x14ac:dyDescent="0.2">
      <c r="D1579" s="236"/>
    </row>
    <row r="1580" spans="4:4" x14ac:dyDescent="0.2">
      <c r="D1580" s="236"/>
    </row>
    <row r="1581" spans="4:4" x14ac:dyDescent="0.2">
      <c r="D1581" s="236"/>
    </row>
    <row r="1582" spans="4:4" x14ac:dyDescent="0.2">
      <c r="D1582" s="236"/>
    </row>
    <row r="1583" spans="4:4" x14ac:dyDescent="0.2">
      <c r="D1583" s="236"/>
    </row>
    <row r="1584" spans="4:4" x14ac:dyDescent="0.2">
      <c r="D1584" s="236"/>
    </row>
    <row r="1585" spans="4:4" x14ac:dyDescent="0.2">
      <c r="D1585" s="236"/>
    </row>
    <row r="1586" spans="4:4" x14ac:dyDescent="0.2">
      <c r="D1586" s="236"/>
    </row>
    <row r="1587" spans="4:4" x14ac:dyDescent="0.2">
      <c r="D1587" s="236"/>
    </row>
    <row r="1588" spans="4:4" x14ac:dyDescent="0.2">
      <c r="D1588" s="236"/>
    </row>
    <row r="1589" spans="4:4" x14ac:dyDescent="0.2">
      <c r="D1589" s="236"/>
    </row>
    <row r="1590" spans="4:4" x14ac:dyDescent="0.2">
      <c r="D1590" s="236"/>
    </row>
    <row r="1591" spans="4:4" x14ac:dyDescent="0.2">
      <c r="D1591" s="236"/>
    </row>
    <row r="1592" spans="4:4" x14ac:dyDescent="0.2">
      <c r="D1592" s="236"/>
    </row>
    <row r="1593" spans="4:4" x14ac:dyDescent="0.2">
      <c r="D1593" s="236"/>
    </row>
    <row r="1594" spans="4:4" x14ac:dyDescent="0.2">
      <c r="D1594" s="236"/>
    </row>
    <row r="1595" spans="4:4" x14ac:dyDescent="0.2">
      <c r="D1595" s="236"/>
    </row>
    <row r="1596" spans="4:4" x14ac:dyDescent="0.2">
      <c r="D1596" s="236"/>
    </row>
    <row r="1597" spans="4:4" x14ac:dyDescent="0.2">
      <c r="D1597" s="236"/>
    </row>
    <row r="1598" spans="4:4" x14ac:dyDescent="0.2">
      <c r="D1598" s="236"/>
    </row>
    <row r="1599" spans="4:4" x14ac:dyDescent="0.2">
      <c r="D1599" s="236"/>
    </row>
    <row r="1600" spans="4:4" x14ac:dyDescent="0.2">
      <c r="D1600" s="236"/>
    </row>
    <row r="1601" spans="4:4" x14ac:dyDescent="0.2">
      <c r="D1601" s="236"/>
    </row>
    <row r="1602" spans="4:4" x14ac:dyDescent="0.2">
      <c r="D1602" s="236"/>
    </row>
    <row r="1603" spans="4:4" x14ac:dyDescent="0.2">
      <c r="D1603" s="236"/>
    </row>
    <row r="1604" spans="4:4" x14ac:dyDescent="0.2">
      <c r="D1604" s="236"/>
    </row>
    <row r="1605" spans="4:4" x14ac:dyDescent="0.2">
      <c r="D1605" s="236"/>
    </row>
    <row r="1606" spans="4:4" x14ac:dyDescent="0.2">
      <c r="D1606" s="236"/>
    </row>
    <row r="1607" spans="4:4" x14ac:dyDescent="0.2">
      <c r="D1607" s="236"/>
    </row>
    <row r="1608" spans="4:4" x14ac:dyDescent="0.2">
      <c r="D1608" s="236"/>
    </row>
    <row r="1609" spans="4:4" x14ac:dyDescent="0.2">
      <c r="D1609" s="236"/>
    </row>
    <row r="1610" spans="4:4" x14ac:dyDescent="0.2">
      <c r="D1610" s="236"/>
    </row>
    <row r="1611" spans="4:4" x14ac:dyDescent="0.2">
      <c r="D1611" s="236"/>
    </row>
    <row r="1612" spans="4:4" x14ac:dyDescent="0.2">
      <c r="D1612" s="236"/>
    </row>
    <row r="1613" spans="4:4" x14ac:dyDescent="0.2">
      <c r="D1613" s="236"/>
    </row>
    <row r="1614" spans="4:4" x14ac:dyDescent="0.2">
      <c r="D1614" s="236"/>
    </row>
    <row r="1615" spans="4:4" x14ac:dyDescent="0.2">
      <c r="D1615" s="236"/>
    </row>
    <row r="1616" spans="4:4" x14ac:dyDescent="0.2">
      <c r="D1616" s="236"/>
    </row>
    <row r="1617" spans="4:4" x14ac:dyDescent="0.2">
      <c r="D1617" s="236"/>
    </row>
    <row r="1618" spans="4:4" x14ac:dyDescent="0.2">
      <c r="D1618" s="236"/>
    </row>
    <row r="1619" spans="4:4" x14ac:dyDescent="0.2">
      <c r="D1619" s="236"/>
    </row>
    <row r="1620" spans="4:4" x14ac:dyDescent="0.2">
      <c r="D1620" s="236"/>
    </row>
    <row r="1621" spans="4:4" x14ac:dyDescent="0.2">
      <c r="D1621" s="236"/>
    </row>
    <row r="1622" spans="4:4" x14ac:dyDescent="0.2">
      <c r="D1622" s="236"/>
    </row>
    <row r="1623" spans="4:4" x14ac:dyDescent="0.2">
      <c r="D1623" s="236"/>
    </row>
    <row r="1624" spans="4:4" x14ac:dyDescent="0.2">
      <c r="D1624" s="236"/>
    </row>
    <row r="1625" spans="4:4" x14ac:dyDescent="0.2">
      <c r="D1625" s="236"/>
    </row>
    <row r="1626" spans="4:4" x14ac:dyDescent="0.2">
      <c r="D1626" s="236"/>
    </row>
    <row r="1627" spans="4:4" x14ac:dyDescent="0.2">
      <c r="D1627" s="236"/>
    </row>
    <row r="1628" spans="4:4" x14ac:dyDescent="0.2">
      <c r="D1628" s="236"/>
    </row>
    <row r="1629" spans="4:4" x14ac:dyDescent="0.2">
      <c r="D1629" s="236"/>
    </row>
    <row r="1630" spans="4:4" x14ac:dyDescent="0.2">
      <c r="D1630" s="236"/>
    </row>
    <row r="1631" spans="4:4" x14ac:dyDescent="0.2">
      <c r="D1631" s="236"/>
    </row>
    <row r="1632" spans="4:4" x14ac:dyDescent="0.2">
      <c r="D1632" s="236"/>
    </row>
    <row r="1633" spans="4:4" x14ac:dyDescent="0.2">
      <c r="D1633" s="236"/>
    </row>
    <row r="1634" spans="4:4" x14ac:dyDescent="0.2">
      <c r="D1634" s="236"/>
    </row>
    <row r="1635" spans="4:4" x14ac:dyDescent="0.2">
      <c r="D1635" s="236"/>
    </row>
    <row r="1636" spans="4:4" x14ac:dyDescent="0.2">
      <c r="D1636" s="236"/>
    </row>
    <row r="1637" spans="4:4" x14ac:dyDescent="0.2">
      <c r="D1637" s="236"/>
    </row>
    <row r="1638" spans="4:4" x14ac:dyDescent="0.2">
      <c r="D1638" s="236"/>
    </row>
    <row r="1639" spans="4:4" x14ac:dyDescent="0.2">
      <c r="D1639" s="236"/>
    </row>
    <row r="1640" spans="4:4" x14ac:dyDescent="0.2">
      <c r="D1640" s="236"/>
    </row>
    <row r="1641" spans="4:4" x14ac:dyDescent="0.2">
      <c r="D1641" s="236"/>
    </row>
    <row r="1642" spans="4:4" x14ac:dyDescent="0.2">
      <c r="D1642" s="236"/>
    </row>
    <row r="1643" spans="4:4" x14ac:dyDescent="0.2">
      <c r="D1643" s="236"/>
    </row>
    <row r="1644" spans="4:4" x14ac:dyDescent="0.2">
      <c r="D1644" s="236"/>
    </row>
    <row r="1645" spans="4:4" x14ac:dyDescent="0.2">
      <c r="D1645" s="236"/>
    </row>
    <row r="1646" spans="4:4" x14ac:dyDescent="0.2">
      <c r="D1646" s="236"/>
    </row>
    <row r="1647" spans="4:4" x14ac:dyDescent="0.2">
      <c r="D1647" s="236"/>
    </row>
    <row r="1648" spans="4:4" x14ac:dyDescent="0.2">
      <c r="D1648" s="236"/>
    </row>
    <row r="1649" spans="4:4" x14ac:dyDescent="0.2">
      <c r="D1649" s="236"/>
    </row>
    <row r="1650" spans="4:4" x14ac:dyDescent="0.2">
      <c r="D1650" s="236"/>
    </row>
    <row r="1651" spans="4:4" x14ac:dyDescent="0.2">
      <c r="D1651" s="236"/>
    </row>
    <row r="1652" spans="4:4" x14ac:dyDescent="0.2">
      <c r="D1652" s="236"/>
    </row>
    <row r="1653" spans="4:4" x14ac:dyDescent="0.2">
      <c r="D1653" s="236"/>
    </row>
    <row r="1654" spans="4:4" x14ac:dyDescent="0.2">
      <c r="D1654" s="236"/>
    </row>
    <row r="1655" spans="4:4" x14ac:dyDescent="0.2">
      <c r="D1655" s="236"/>
    </row>
    <row r="1656" spans="4:4" x14ac:dyDescent="0.2">
      <c r="D1656" s="236"/>
    </row>
    <row r="1657" spans="4:4" x14ac:dyDescent="0.2">
      <c r="D1657" s="236"/>
    </row>
    <row r="1658" spans="4:4" x14ac:dyDescent="0.2">
      <c r="D1658" s="236"/>
    </row>
    <row r="1659" spans="4:4" x14ac:dyDescent="0.2">
      <c r="D1659" s="236"/>
    </row>
    <row r="1660" spans="4:4" x14ac:dyDescent="0.2">
      <c r="D1660" s="236"/>
    </row>
    <row r="1661" spans="4:4" x14ac:dyDescent="0.2">
      <c r="D1661" s="236"/>
    </row>
    <row r="1662" spans="4:4" x14ac:dyDescent="0.2">
      <c r="D1662" s="236"/>
    </row>
    <row r="1663" spans="4:4" x14ac:dyDescent="0.2">
      <c r="D1663" s="236"/>
    </row>
    <row r="1664" spans="4:4" x14ac:dyDescent="0.2">
      <c r="D1664" s="236"/>
    </row>
    <row r="1665" spans="4:4" x14ac:dyDescent="0.2">
      <c r="D1665" s="236"/>
    </row>
    <row r="1666" spans="4:4" x14ac:dyDescent="0.2">
      <c r="D1666" s="236"/>
    </row>
    <row r="1667" spans="4:4" x14ac:dyDescent="0.2">
      <c r="D1667" s="236"/>
    </row>
    <row r="1668" spans="4:4" x14ac:dyDescent="0.2">
      <c r="D1668" s="236"/>
    </row>
    <row r="1669" spans="4:4" x14ac:dyDescent="0.2">
      <c r="D1669" s="236"/>
    </row>
    <row r="1670" spans="4:4" x14ac:dyDescent="0.2">
      <c r="D1670" s="236"/>
    </row>
    <row r="1671" spans="4:4" x14ac:dyDescent="0.2">
      <c r="D1671" s="236"/>
    </row>
    <row r="1672" spans="4:4" x14ac:dyDescent="0.2">
      <c r="D1672" s="236"/>
    </row>
    <row r="1673" spans="4:4" x14ac:dyDescent="0.2">
      <c r="D1673" s="236"/>
    </row>
    <row r="1674" spans="4:4" x14ac:dyDescent="0.2">
      <c r="D1674" s="236"/>
    </row>
    <row r="1675" spans="4:4" x14ac:dyDescent="0.2">
      <c r="D1675" s="236"/>
    </row>
    <row r="1676" spans="4:4" x14ac:dyDescent="0.2">
      <c r="D1676" s="236"/>
    </row>
    <row r="1677" spans="4:4" x14ac:dyDescent="0.2">
      <c r="D1677" s="236"/>
    </row>
    <row r="1678" spans="4:4" x14ac:dyDescent="0.2">
      <c r="D1678" s="236"/>
    </row>
    <row r="1679" spans="4:4" x14ac:dyDescent="0.2">
      <c r="D1679" s="236"/>
    </row>
    <row r="1680" spans="4:4" x14ac:dyDescent="0.2">
      <c r="D1680" s="236"/>
    </row>
    <row r="1681" spans="4:4" x14ac:dyDescent="0.2">
      <c r="D1681" s="236"/>
    </row>
    <row r="1682" spans="4:4" x14ac:dyDescent="0.2">
      <c r="D1682" s="236"/>
    </row>
    <row r="1683" spans="4:4" x14ac:dyDescent="0.2">
      <c r="D1683" s="236"/>
    </row>
    <row r="1684" spans="4:4" x14ac:dyDescent="0.2">
      <c r="D1684" s="236"/>
    </row>
    <row r="1685" spans="4:4" x14ac:dyDescent="0.2">
      <c r="D1685" s="236"/>
    </row>
    <row r="1686" spans="4:4" x14ac:dyDescent="0.2">
      <c r="D1686" s="236"/>
    </row>
    <row r="1687" spans="4:4" x14ac:dyDescent="0.2">
      <c r="D1687" s="236"/>
    </row>
    <row r="1688" spans="4:4" x14ac:dyDescent="0.2">
      <c r="D1688" s="236"/>
    </row>
    <row r="1689" spans="4:4" x14ac:dyDescent="0.2">
      <c r="D1689" s="236"/>
    </row>
    <row r="1690" spans="4:4" x14ac:dyDescent="0.2">
      <c r="D1690" s="236"/>
    </row>
    <row r="1691" spans="4:4" x14ac:dyDescent="0.2">
      <c r="D1691" s="236"/>
    </row>
    <row r="1692" spans="4:4" x14ac:dyDescent="0.2">
      <c r="D1692" s="236"/>
    </row>
    <row r="1693" spans="4:4" x14ac:dyDescent="0.2">
      <c r="D1693" s="236"/>
    </row>
    <row r="1694" spans="4:4" x14ac:dyDescent="0.2">
      <c r="D1694" s="236"/>
    </row>
    <row r="1695" spans="4:4" x14ac:dyDescent="0.2">
      <c r="D1695" s="236"/>
    </row>
    <row r="1696" spans="4:4" x14ac:dyDescent="0.2">
      <c r="D1696" s="236"/>
    </row>
    <row r="1697" spans="4:4" x14ac:dyDescent="0.2">
      <c r="D1697" s="236"/>
    </row>
    <row r="1698" spans="4:4" x14ac:dyDescent="0.2">
      <c r="D1698" s="236"/>
    </row>
    <row r="1699" spans="4:4" x14ac:dyDescent="0.2">
      <c r="D1699" s="236"/>
    </row>
    <row r="1700" spans="4:4" x14ac:dyDescent="0.2">
      <c r="D1700" s="236"/>
    </row>
    <row r="1701" spans="4:4" x14ac:dyDescent="0.2">
      <c r="D1701" s="236"/>
    </row>
    <row r="1702" spans="4:4" x14ac:dyDescent="0.2">
      <c r="D1702" s="236"/>
    </row>
    <row r="1703" spans="4:4" x14ac:dyDescent="0.2">
      <c r="D1703" s="236"/>
    </row>
    <row r="1704" spans="4:4" x14ac:dyDescent="0.2">
      <c r="D1704" s="236"/>
    </row>
    <row r="1705" spans="4:4" x14ac:dyDescent="0.2">
      <c r="D1705" s="236"/>
    </row>
    <row r="1706" spans="4:4" x14ac:dyDescent="0.2">
      <c r="D1706" s="236"/>
    </row>
    <row r="1707" spans="4:4" x14ac:dyDescent="0.2">
      <c r="D1707" s="236"/>
    </row>
    <row r="1708" spans="4:4" x14ac:dyDescent="0.2">
      <c r="D1708" s="236"/>
    </row>
    <row r="1709" spans="4:4" x14ac:dyDescent="0.2">
      <c r="D1709" s="236"/>
    </row>
    <row r="1710" spans="4:4" x14ac:dyDescent="0.2">
      <c r="D1710" s="236"/>
    </row>
    <row r="1711" spans="4:4" x14ac:dyDescent="0.2">
      <c r="D1711" s="236"/>
    </row>
    <row r="1712" spans="4:4" x14ac:dyDescent="0.2">
      <c r="D1712" s="236"/>
    </row>
    <row r="1713" spans="4:4" x14ac:dyDescent="0.2">
      <c r="D1713" s="236"/>
    </row>
    <row r="1714" spans="4:4" x14ac:dyDescent="0.2">
      <c r="D1714" s="236"/>
    </row>
    <row r="1715" spans="4:4" x14ac:dyDescent="0.2">
      <c r="D1715" s="236"/>
    </row>
    <row r="1716" spans="4:4" x14ac:dyDescent="0.2">
      <c r="D1716" s="236"/>
    </row>
    <row r="1717" spans="4:4" x14ac:dyDescent="0.2">
      <c r="D1717" s="236"/>
    </row>
    <row r="1718" spans="4:4" x14ac:dyDescent="0.2">
      <c r="D1718" s="236"/>
    </row>
    <row r="1719" spans="4:4" x14ac:dyDescent="0.2">
      <c r="D1719" s="236"/>
    </row>
    <row r="1720" spans="4:4" x14ac:dyDescent="0.2">
      <c r="D1720" s="236"/>
    </row>
    <row r="1721" spans="4:4" x14ac:dyDescent="0.2">
      <c r="D1721" s="236"/>
    </row>
    <row r="1722" spans="4:4" x14ac:dyDescent="0.2">
      <c r="D1722" s="236"/>
    </row>
    <row r="1723" spans="4:4" x14ac:dyDescent="0.2">
      <c r="D1723" s="236"/>
    </row>
    <row r="1724" spans="4:4" x14ac:dyDescent="0.2">
      <c r="D1724" s="236"/>
    </row>
    <row r="1725" spans="4:4" x14ac:dyDescent="0.2">
      <c r="D1725" s="236"/>
    </row>
    <row r="1726" spans="4:4" x14ac:dyDescent="0.2">
      <c r="D1726" s="236"/>
    </row>
    <row r="1727" spans="4:4" x14ac:dyDescent="0.2">
      <c r="D1727" s="236"/>
    </row>
    <row r="1728" spans="4:4" x14ac:dyDescent="0.2">
      <c r="D1728" s="236"/>
    </row>
    <row r="1729" spans="4:4" x14ac:dyDescent="0.2">
      <c r="D1729" s="236"/>
    </row>
    <row r="1730" spans="4:4" x14ac:dyDescent="0.2">
      <c r="D1730" s="236"/>
    </row>
    <row r="1731" spans="4:4" x14ac:dyDescent="0.2">
      <c r="D1731" s="236"/>
    </row>
    <row r="1732" spans="4:4" x14ac:dyDescent="0.2">
      <c r="D1732" s="236"/>
    </row>
    <row r="1733" spans="4:4" x14ac:dyDescent="0.2">
      <c r="D1733" s="236"/>
    </row>
    <row r="1734" spans="4:4" x14ac:dyDescent="0.2">
      <c r="D1734" s="236"/>
    </row>
    <row r="1735" spans="4:4" x14ac:dyDescent="0.2">
      <c r="D1735" s="236"/>
    </row>
    <row r="1736" spans="4:4" x14ac:dyDescent="0.2">
      <c r="D1736" s="236"/>
    </row>
    <row r="1737" spans="4:4" x14ac:dyDescent="0.2">
      <c r="D1737" s="236"/>
    </row>
    <row r="1738" spans="4:4" x14ac:dyDescent="0.2">
      <c r="D1738" s="236"/>
    </row>
    <row r="1739" spans="4:4" x14ac:dyDescent="0.2">
      <c r="D1739" s="236"/>
    </row>
    <row r="1740" spans="4:4" x14ac:dyDescent="0.2">
      <c r="D1740" s="236"/>
    </row>
    <row r="1741" spans="4:4" x14ac:dyDescent="0.2">
      <c r="D1741" s="236"/>
    </row>
    <row r="1742" spans="4:4" x14ac:dyDescent="0.2">
      <c r="D1742" s="236"/>
    </row>
    <row r="1743" spans="4:4" x14ac:dyDescent="0.2">
      <c r="D1743" s="236"/>
    </row>
    <row r="1744" spans="4:4" x14ac:dyDescent="0.2">
      <c r="D1744" s="236"/>
    </row>
    <row r="1745" spans="4:4" x14ac:dyDescent="0.2">
      <c r="D1745" s="236"/>
    </row>
    <row r="1746" spans="4:4" x14ac:dyDescent="0.2">
      <c r="D1746" s="236"/>
    </row>
    <row r="1747" spans="4:4" x14ac:dyDescent="0.2">
      <c r="D1747" s="236"/>
    </row>
    <row r="1748" spans="4:4" x14ac:dyDescent="0.2">
      <c r="D1748" s="236"/>
    </row>
    <row r="1749" spans="4:4" x14ac:dyDescent="0.2">
      <c r="D1749" s="236"/>
    </row>
    <row r="1750" spans="4:4" x14ac:dyDescent="0.2">
      <c r="D1750" s="236"/>
    </row>
    <row r="1751" spans="4:4" x14ac:dyDescent="0.2">
      <c r="D1751" s="236"/>
    </row>
    <row r="1752" spans="4:4" x14ac:dyDescent="0.2">
      <c r="D1752" s="236"/>
    </row>
    <row r="1753" spans="4:4" x14ac:dyDescent="0.2">
      <c r="D1753" s="236"/>
    </row>
    <row r="1754" spans="4:4" x14ac:dyDescent="0.2">
      <c r="D1754" s="236"/>
    </row>
    <row r="1755" spans="4:4" x14ac:dyDescent="0.2">
      <c r="D1755" s="236"/>
    </row>
    <row r="1756" spans="4:4" x14ac:dyDescent="0.2">
      <c r="D1756" s="236"/>
    </row>
    <row r="1757" spans="4:4" x14ac:dyDescent="0.2">
      <c r="D1757" s="236"/>
    </row>
    <row r="1758" spans="4:4" x14ac:dyDescent="0.2">
      <c r="D1758" s="236"/>
    </row>
    <row r="1759" spans="4:4" x14ac:dyDescent="0.2">
      <c r="D1759" s="236"/>
    </row>
    <row r="1760" spans="4:4" x14ac:dyDescent="0.2">
      <c r="D1760" s="236"/>
    </row>
    <row r="1761" spans="4:4" x14ac:dyDescent="0.2">
      <c r="D1761" s="236"/>
    </row>
    <row r="1762" spans="4:4" x14ac:dyDescent="0.2">
      <c r="D1762" s="236"/>
    </row>
    <row r="1763" spans="4:4" x14ac:dyDescent="0.2">
      <c r="D1763" s="236"/>
    </row>
    <row r="1764" spans="4:4" x14ac:dyDescent="0.2">
      <c r="D1764" s="236"/>
    </row>
    <row r="1765" spans="4:4" x14ac:dyDescent="0.2">
      <c r="D1765" s="236"/>
    </row>
    <row r="1766" spans="4:4" x14ac:dyDescent="0.2">
      <c r="D1766" s="236"/>
    </row>
    <row r="1767" spans="4:4" x14ac:dyDescent="0.2">
      <c r="D1767" s="236"/>
    </row>
    <row r="1768" spans="4:4" x14ac:dyDescent="0.2">
      <c r="D1768" s="236"/>
    </row>
    <row r="1769" spans="4:4" x14ac:dyDescent="0.2">
      <c r="D1769" s="236"/>
    </row>
    <row r="1770" spans="4:4" x14ac:dyDescent="0.2">
      <c r="D1770" s="236"/>
    </row>
    <row r="1771" spans="4:4" x14ac:dyDescent="0.2">
      <c r="D1771" s="236"/>
    </row>
    <row r="1772" spans="4:4" x14ac:dyDescent="0.2">
      <c r="D1772" s="236"/>
    </row>
    <row r="1773" spans="4:4" x14ac:dyDescent="0.2">
      <c r="D1773" s="236"/>
    </row>
    <row r="1774" spans="4:4" x14ac:dyDescent="0.2">
      <c r="D1774" s="236"/>
    </row>
    <row r="1775" spans="4:4" x14ac:dyDescent="0.2">
      <c r="D1775" s="236"/>
    </row>
    <row r="1776" spans="4:4" x14ac:dyDescent="0.2">
      <c r="D1776" s="236"/>
    </row>
    <row r="1777" spans="4:4" x14ac:dyDescent="0.2">
      <c r="D1777" s="236"/>
    </row>
    <row r="1778" spans="4:4" x14ac:dyDescent="0.2">
      <c r="D1778" s="236"/>
    </row>
    <row r="1779" spans="4:4" x14ac:dyDescent="0.2">
      <c r="D1779" s="236"/>
    </row>
    <row r="1780" spans="4:4" x14ac:dyDescent="0.2">
      <c r="D1780" s="236"/>
    </row>
    <row r="1781" spans="4:4" x14ac:dyDescent="0.2">
      <c r="D1781" s="236"/>
    </row>
    <row r="1782" spans="4:4" x14ac:dyDescent="0.2">
      <c r="D1782" s="236"/>
    </row>
    <row r="1783" spans="4:4" x14ac:dyDescent="0.2">
      <c r="D1783" s="236"/>
    </row>
    <row r="1784" spans="4:4" x14ac:dyDescent="0.2">
      <c r="D1784" s="236"/>
    </row>
    <row r="1785" spans="4:4" x14ac:dyDescent="0.2">
      <c r="D1785" s="236"/>
    </row>
    <row r="1786" spans="4:4" x14ac:dyDescent="0.2">
      <c r="D1786" s="236"/>
    </row>
    <row r="1787" spans="4:4" x14ac:dyDescent="0.2">
      <c r="D1787" s="236"/>
    </row>
    <row r="1788" spans="4:4" x14ac:dyDescent="0.2">
      <c r="D1788" s="236"/>
    </row>
    <row r="1789" spans="4:4" x14ac:dyDescent="0.2">
      <c r="D1789" s="236"/>
    </row>
    <row r="1790" spans="4:4" x14ac:dyDescent="0.2">
      <c r="D1790" s="236"/>
    </row>
    <row r="1791" spans="4:4" x14ac:dyDescent="0.2">
      <c r="D1791" s="236"/>
    </row>
    <row r="1792" spans="4:4" x14ac:dyDescent="0.2">
      <c r="D1792" s="236"/>
    </row>
    <row r="1793" spans="4:4" x14ac:dyDescent="0.2">
      <c r="D1793" s="236"/>
    </row>
    <row r="1794" spans="4:4" x14ac:dyDescent="0.2">
      <c r="D1794" s="236"/>
    </row>
    <row r="1795" spans="4:4" x14ac:dyDescent="0.2">
      <c r="D1795" s="236"/>
    </row>
    <row r="1796" spans="4:4" x14ac:dyDescent="0.2">
      <c r="D1796" s="236"/>
    </row>
    <row r="1797" spans="4:4" x14ac:dyDescent="0.2">
      <c r="D1797" s="236"/>
    </row>
    <row r="1798" spans="4:4" x14ac:dyDescent="0.2">
      <c r="D1798" s="236"/>
    </row>
    <row r="1799" spans="4:4" x14ac:dyDescent="0.2">
      <c r="D1799" s="236"/>
    </row>
    <row r="1800" spans="4:4" x14ac:dyDescent="0.2">
      <c r="D1800" s="236"/>
    </row>
    <row r="1801" spans="4:4" x14ac:dyDescent="0.2">
      <c r="D1801" s="236"/>
    </row>
    <row r="1802" spans="4:4" x14ac:dyDescent="0.2">
      <c r="D1802" s="236"/>
    </row>
    <row r="1803" spans="4:4" x14ac:dyDescent="0.2">
      <c r="D1803" s="236"/>
    </row>
    <row r="1804" spans="4:4" x14ac:dyDescent="0.2">
      <c r="D1804" s="236"/>
    </row>
    <row r="1805" spans="4:4" x14ac:dyDescent="0.2">
      <c r="D1805" s="236"/>
    </row>
    <row r="1806" spans="4:4" x14ac:dyDescent="0.2">
      <c r="D1806" s="236"/>
    </row>
    <row r="1807" spans="4:4" x14ac:dyDescent="0.2">
      <c r="D1807" s="236"/>
    </row>
    <row r="1808" spans="4:4" x14ac:dyDescent="0.2">
      <c r="D1808" s="236"/>
    </row>
    <row r="1809" spans="4:4" x14ac:dyDescent="0.2">
      <c r="D1809" s="236"/>
    </row>
    <row r="1810" spans="4:4" x14ac:dyDescent="0.2">
      <c r="D1810" s="236"/>
    </row>
    <row r="1811" spans="4:4" x14ac:dyDescent="0.2">
      <c r="D1811" s="236"/>
    </row>
    <row r="1812" spans="4:4" x14ac:dyDescent="0.2">
      <c r="D1812" s="236"/>
    </row>
    <row r="1813" spans="4:4" x14ac:dyDescent="0.2">
      <c r="D1813" s="236"/>
    </row>
    <row r="1814" spans="4:4" x14ac:dyDescent="0.2">
      <c r="D1814" s="236"/>
    </row>
    <row r="1815" spans="4:4" x14ac:dyDescent="0.2">
      <c r="D1815" s="236"/>
    </row>
    <row r="1816" spans="4:4" x14ac:dyDescent="0.2">
      <c r="D1816" s="236"/>
    </row>
    <row r="1817" spans="4:4" x14ac:dyDescent="0.2">
      <c r="D1817" s="236"/>
    </row>
    <row r="1818" spans="4:4" x14ac:dyDescent="0.2">
      <c r="D1818" s="236"/>
    </row>
    <row r="1819" spans="4:4" x14ac:dyDescent="0.2">
      <c r="D1819" s="236"/>
    </row>
    <row r="1820" spans="4:4" x14ac:dyDescent="0.2">
      <c r="D1820" s="236"/>
    </row>
    <row r="1821" spans="4:4" x14ac:dyDescent="0.2">
      <c r="D1821" s="236"/>
    </row>
    <row r="1822" spans="4:4" x14ac:dyDescent="0.2">
      <c r="D1822" s="236"/>
    </row>
    <row r="1823" spans="4:4" x14ac:dyDescent="0.2">
      <c r="D1823" s="236"/>
    </row>
    <row r="1824" spans="4:4" x14ac:dyDescent="0.2">
      <c r="D1824" s="236"/>
    </row>
    <row r="1825" spans="4:4" x14ac:dyDescent="0.2">
      <c r="D1825" s="236"/>
    </row>
    <row r="1826" spans="4:4" x14ac:dyDescent="0.2">
      <c r="D1826" s="236"/>
    </row>
    <row r="1827" spans="4:4" x14ac:dyDescent="0.2">
      <c r="D1827" s="236"/>
    </row>
    <row r="1828" spans="4:4" x14ac:dyDescent="0.2">
      <c r="D1828" s="236"/>
    </row>
    <row r="1829" spans="4:4" x14ac:dyDescent="0.2">
      <c r="D1829" s="236"/>
    </row>
    <row r="1830" spans="4:4" x14ac:dyDescent="0.2">
      <c r="D1830" s="236"/>
    </row>
    <row r="1831" spans="4:4" x14ac:dyDescent="0.2">
      <c r="D1831" s="236"/>
    </row>
    <row r="1832" spans="4:4" x14ac:dyDescent="0.2">
      <c r="D1832" s="236"/>
    </row>
    <row r="1833" spans="4:4" x14ac:dyDescent="0.2">
      <c r="D1833" s="236"/>
    </row>
    <row r="1834" spans="4:4" x14ac:dyDescent="0.2">
      <c r="D1834" s="236"/>
    </row>
    <row r="1835" spans="4:4" x14ac:dyDescent="0.2">
      <c r="D1835" s="236"/>
    </row>
    <row r="1836" spans="4:4" x14ac:dyDescent="0.2">
      <c r="D1836" s="236"/>
    </row>
    <row r="1837" spans="4:4" x14ac:dyDescent="0.2">
      <c r="D1837" s="236"/>
    </row>
    <row r="1838" spans="4:4" x14ac:dyDescent="0.2">
      <c r="D1838" s="236"/>
    </row>
    <row r="1839" spans="4:4" x14ac:dyDescent="0.2">
      <c r="D1839" s="236"/>
    </row>
    <row r="1840" spans="4:4" x14ac:dyDescent="0.2">
      <c r="D1840" s="236"/>
    </row>
    <row r="1841" spans="4:4" x14ac:dyDescent="0.2">
      <c r="D1841" s="236"/>
    </row>
    <row r="1842" spans="4:4" x14ac:dyDescent="0.2">
      <c r="D1842" s="236"/>
    </row>
    <row r="1843" spans="4:4" x14ac:dyDescent="0.2">
      <c r="D1843" s="236"/>
    </row>
    <row r="1844" spans="4:4" x14ac:dyDescent="0.2">
      <c r="D1844" s="236"/>
    </row>
    <row r="1845" spans="4:4" x14ac:dyDescent="0.2">
      <c r="D1845" s="236"/>
    </row>
    <row r="1846" spans="4:4" x14ac:dyDescent="0.2">
      <c r="D1846" s="236"/>
    </row>
    <row r="1847" spans="4:4" x14ac:dyDescent="0.2">
      <c r="D1847" s="236"/>
    </row>
    <row r="1848" spans="4:4" x14ac:dyDescent="0.2">
      <c r="D1848" s="236"/>
    </row>
    <row r="1849" spans="4:4" x14ac:dyDescent="0.2">
      <c r="D1849" s="236"/>
    </row>
    <row r="1850" spans="4:4" x14ac:dyDescent="0.2">
      <c r="D1850" s="236"/>
    </row>
    <row r="1851" spans="4:4" x14ac:dyDescent="0.2">
      <c r="D1851" s="236"/>
    </row>
    <row r="1852" spans="4:4" x14ac:dyDescent="0.2">
      <c r="D1852" s="236"/>
    </row>
    <row r="1853" spans="4:4" x14ac:dyDescent="0.2">
      <c r="D1853" s="236"/>
    </row>
    <row r="1854" spans="4:4" x14ac:dyDescent="0.2">
      <c r="D1854" s="236"/>
    </row>
    <row r="1855" spans="4:4" x14ac:dyDescent="0.2">
      <c r="D1855" s="236"/>
    </row>
    <row r="1856" spans="4:4" x14ac:dyDescent="0.2">
      <c r="D1856" s="236"/>
    </row>
    <row r="1857" spans="4:4" x14ac:dyDescent="0.2">
      <c r="D1857" s="236"/>
    </row>
    <row r="1858" spans="4:4" x14ac:dyDescent="0.2">
      <c r="D1858" s="236"/>
    </row>
    <row r="1859" spans="4:4" x14ac:dyDescent="0.2">
      <c r="D1859" s="236"/>
    </row>
    <row r="1860" spans="4:4" x14ac:dyDescent="0.2">
      <c r="D1860" s="236"/>
    </row>
    <row r="1861" spans="4:4" x14ac:dyDescent="0.2">
      <c r="D1861" s="236"/>
    </row>
    <row r="1862" spans="4:4" x14ac:dyDescent="0.2">
      <c r="D1862" s="236"/>
    </row>
    <row r="1863" spans="4:4" x14ac:dyDescent="0.2">
      <c r="D1863" s="236"/>
    </row>
    <row r="1864" spans="4:4" x14ac:dyDescent="0.2">
      <c r="D1864" s="236"/>
    </row>
    <row r="1865" spans="4:4" x14ac:dyDescent="0.2">
      <c r="D1865" s="236"/>
    </row>
    <row r="1866" spans="4:4" x14ac:dyDescent="0.2">
      <c r="D1866" s="236"/>
    </row>
    <row r="1867" spans="4:4" x14ac:dyDescent="0.2">
      <c r="D1867" s="236"/>
    </row>
    <row r="1868" spans="4:4" x14ac:dyDescent="0.2">
      <c r="D1868" s="236"/>
    </row>
    <row r="1869" spans="4:4" x14ac:dyDescent="0.2">
      <c r="D1869" s="236"/>
    </row>
    <row r="1870" spans="4:4" x14ac:dyDescent="0.2">
      <c r="D1870" s="236"/>
    </row>
    <row r="1871" spans="4:4" x14ac:dyDescent="0.2">
      <c r="D1871" s="236"/>
    </row>
    <row r="1872" spans="4:4" x14ac:dyDescent="0.2">
      <c r="D1872" s="236"/>
    </row>
    <row r="1873" spans="4:4" x14ac:dyDescent="0.2">
      <c r="D1873" s="236"/>
    </row>
    <row r="1874" spans="4:4" x14ac:dyDescent="0.2">
      <c r="D1874" s="236"/>
    </row>
    <row r="1875" spans="4:4" x14ac:dyDescent="0.2">
      <c r="D1875" s="236"/>
    </row>
    <row r="1876" spans="4:4" x14ac:dyDescent="0.2">
      <c r="D1876" s="236"/>
    </row>
    <row r="1877" spans="4:4" x14ac:dyDescent="0.2">
      <c r="D1877" s="236"/>
    </row>
    <row r="1878" spans="4:4" x14ac:dyDescent="0.2">
      <c r="D1878" s="236"/>
    </row>
    <row r="1879" spans="4:4" x14ac:dyDescent="0.2">
      <c r="D1879" s="236"/>
    </row>
    <row r="1880" spans="4:4" x14ac:dyDescent="0.2">
      <c r="D1880" s="236"/>
    </row>
    <row r="1881" spans="4:4" x14ac:dyDescent="0.2">
      <c r="D1881" s="236"/>
    </row>
    <row r="1882" spans="4:4" x14ac:dyDescent="0.2">
      <c r="D1882" s="236"/>
    </row>
    <row r="1883" spans="4:4" x14ac:dyDescent="0.2">
      <c r="D1883" s="236"/>
    </row>
    <row r="1884" spans="4:4" x14ac:dyDescent="0.2">
      <c r="D1884" s="236"/>
    </row>
    <row r="1885" spans="4:4" x14ac:dyDescent="0.2">
      <c r="D1885" s="236"/>
    </row>
    <row r="1886" spans="4:4" x14ac:dyDescent="0.2">
      <c r="D1886" s="236"/>
    </row>
    <row r="1887" spans="4:4" x14ac:dyDescent="0.2">
      <c r="D1887" s="236"/>
    </row>
    <row r="1888" spans="4:4" x14ac:dyDescent="0.2">
      <c r="D1888" s="236"/>
    </row>
    <row r="1889" spans="4:4" x14ac:dyDescent="0.2">
      <c r="D1889" s="236"/>
    </row>
    <row r="1890" spans="4:4" x14ac:dyDescent="0.2">
      <c r="D1890" s="236"/>
    </row>
    <row r="1891" spans="4:4" x14ac:dyDescent="0.2">
      <c r="D1891" s="236"/>
    </row>
    <row r="1892" spans="4:4" x14ac:dyDescent="0.2">
      <c r="D1892" s="236"/>
    </row>
    <row r="1893" spans="4:4" x14ac:dyDescent="0.2">
      <c r="D1893" s="236"/>
    </row>
    <row r="1894" spans="4:4" x14ac:dyDescent="0.2">
      <c r="D1894" s="236"/>
    </row>
    <row r="1895" spans="4:4" x14ac:dyDescent="0.2">
      <c r="D1895" s="236"/>
    </row>
    <row r="1896" spans="4:4" x14ac:dyDescent="0.2">
      <c r="D1896" s="236"/>
    </row>
    <row r="1897" spans="4:4" x14ac:dyDescent="0.2">
      <c r="D1897" s="236"/>
    </row>
    <row r="1898" spans="4:4" x14ac:dyDescent="0.2">
      <c r="D1898" s="236"/>
    </row>
    <row r="1899" spans="4:4" x14ac:dyDescent="0.2">
      <c r="D1899" s="236"/>
    </row>
    <row r="1900" spans="4:4" x14ac:dyDescent="0.2">
      <c r="D1900" s="236"/>
    </row>
    <row r="1901" spans="4:4" x14ac:dyDescent="0.2">
      <c r="D1901" s="236"/>
    </row>
    <row r="1902" spans="4:4" x14ac:dyDescent="0.2">
      <c r="D1902" s="236"/>
    </row>
    <row r="1903" spans="4:4" x14ac:dyDescent="0.2">
      <c r="D1903" s="236"/>
    </row>
    <row r="1904" spans="4:4" x14ac:dyDescent="0.2">
      <c r="D1904" s="236"/>
    </row>
    <row r="1905" spans="4:4" x14ac:dyDescent="0.2">
      <c r="D1905" s="236"/>
    </row>
    <row r="1906" spans="4:4" x14ac:dyDescent="0.2">
      <c r="D1906" s="236"/>
    </row>
    <row r="1907" spans="4:4" x14ac:dyDescent="0.2">
      <c r="D1907" s="236"/>
    </row>
    <row r="1908" spans="4:4" x14ac:dyDescent="0.2">
      <c r="D1908" s="236"/>
    </row>
    <row r="1909" spans="4:4" x14ac:dyDescent="0.2">
      <c r="D1909" s="236"/>
    </row>
    <row r="1910" spans="4:4" x14ac:dyDescent="0.2">
      <c r="D1910" s="236"/>
    </row>
    <row r="1911" spans="4:4" x14ac:dyDescent="0.2">
      <c r="D1911" s="236"/>
    </row>
    <row r="1912" spans="4:4" x14ac:dyDescent="0.2">
      <c r="D1912" s="236"/>
    </row>
    <row r="1913" spans="4:4" x14ac:dyDescent="0.2">
      <c r="D1913" s="236"/>
    </row>
    <row r="1914" spans="4:4" x14ac:dyDescent="0.2">
      <c r="D1914" s="236"/>
    </row>
    <row r="1915" spans="4:4" x14ac:dyDescent="0.2">
      <c r="D1915" s="236"/>
    </row>
    <row r="1916" spans="4:4" x14ac:dyDescent="0.2">
      <c r="D1916" s="236"/>
    </row>
    <row r="1917" spans="4:4" x14ac:dyDescent="0.2">
      <c r="D1917" s="236"/>
    </row>
    <row r="1918" spans="4:4" x14ac:dyDescent="0.2">
      <c r="D1918" s="236"/>
    </row>
    <row r="1919" spans="4:4" x14ac:dyDescent="0.2">
      <c r="D1919" s="236"/>
    </row>
    <row r="1920" spans="4:4" x14ac:dyDescent="0.2">
      <c r="D1920" s="236"/>
    </row>
    <row r="1921" spans="4:4" x14ac:dyDescent="0.2">
      <c r="D1921" s="236"/>
    </row>
    <row r="1922" spans="4:4" x14ac:dyDescent="0.2">
      <c r="D1922" s="236"/>
    </row>
    <row r="1923" spans="4:4" x14ac:dyDescent="0.2">
      <c r="D1923" s="236"/>
    </row>
    <row r="1924" spans="4:4" x14ac:dyDescent="0.2">
      <c r="D1924" s="236"/>
    </row>
    <row r="1925" spans="4:4" x14ac:dyDescent="0.2">
      <c r="D1925" s="236"/>
    </row>
    <row r="1926" spans="4:4" x14ac:dyDescent="0.2">
      <c r="D1926" s="236"/>
    </row>
    <row r="1927" spans="4:4" x14ac:dyDescent="0.2">
      <c r="D1927" s="236"/>
    </row>
    <row r="1928" spans="4:4" x14ac:dyDescent="0.2">
      <c r="D1928" s="236"/>
    </row>
    <row r="1929" spans="4:4" x14ac:dyDescent="0.2">
      <c r="D1929" s="236"/>
    </row>
    <row r="1930" spans="4:4" x14ac:dyDescent="0.2">
      <c r="D1930" s="236"/>
    </row>
    <row r="1931" spans="4:4" x14ac:dyDescent="0.2">
      <c r="D1931" s="236"/>
    </row>
    <row r="1932" spans="4:4" x14ac:dyDescent="0.2">
      <c r="D1932" s="236"/>
    </row>
    <row r="1933" spans="4:4" x14ac:dyDescent="0.2">
      <c r="D1933" s="236"/>
    </row>
    <row r="1934" spans="4:4" x14ac:dyDescent="0.2">
      <c r="D1934" s="236"/>
    </row>
    <row r="1935" spans="4:4" x14ac:dyDescent="0.2">
      <c r="D1935" s="236"/>
    </row>
    <row r="1936" spans="4:4" x14ac:dyDescent="0.2">
      <c r="D1936" s="236"/>
    </row>
    <row r="1937" spans="4:4" x14ac:dyDescent="0.2">
      <c r="D1937" s="236"/>
    </row>
    <row r="1938" spans="4:4" x14ac:dyDescent="0.2">
      <c r="D1938" s="236"/>
    </row>
    <row r="1939" spans="4:4" x14ac:dyDescent="0.2">
      <c r="D1939" s="236"/>
    </row>
    <row r="1940" spans="4:4" x14ac:dyDescent="0.2">
      <c r="D1940" s="236"/>
    </row>
    <row r="1941" spans="4:4" x14ac:dyDescent="0.2">
      <c r="D1941" s="236"/>
    </row>
    <row r="1942" spans="4:4" x14ac:dyDescent="0.2">
      <c r="D1942" s="236"/>
    </row>
    <row r="1943" spans="4:4" x14ac:dyDescent="0.2">
      <c r="D1943" s="236"/>
    </row>
    <row r="1944" spans="4:4" x14ac:dyDescent="0.2">
      <c r="D1944" s="236"/>
    </row>
    <row r="1945" spans="4:4" x14ac:dyDescent="0.2">
      <c r="D1945" s="236"/>
    </row>
    <row r="1946" spans="4:4" x14ac:dyDescent="0.2">
      <c r="D1946" s="236"/>
    </row>
    <row r="1947" spans="4:4" x14ac:dyDescent="0.2">
      <c r="D1947" s="236"/>
    </row>
    <row r="1948" spans="4:4" x14ac:dyDescent="0.2">
      <c r="D1948" s="236"/>
    </row>
    <row r="1949" spans="4:4" x14ac:dyDescent="0.2">
      <c r="D1949" s="236"/>
    </row>
    <row r="1950" spans="4:4" x14ac:dyDescent="0.2">
      <c r="D1950" s="236"/>
    </row>
    <row r="1951" spans="4:4" x14ac:dyDescent="0.2">
      <c r="D1951" s="236"/>
    </row>
    <row r="1952" spans="4:4" x14ac:dyDescent="0.2">
      <c r="D1952" s="236"/>
    </row>
    <row r="1953" spans="4:4" x14ac:dyDescent="0.2">
      <c r="D1953" s="236"/>
    </row>
    <row r="1954" spans="4:4" x14ac:dyDescent="0.2">
      <c r="D1954" s="236"/>
    </row>
    <row r="1955" spans="4:4" x14ac:dyDescent="0.2">
      <c r="D1955" s="236"/>
    </row>
    <row r="1956" spans="4:4" x14ac:dyDescent="0.2">
      <c r="D1956" s="236"/>
    </row>
    <row r="1957" spans="4:4" x14ac:dyDescent="0.2">
      <c r="D1957" s="236"/>
    </row>
    <row r="1958" spans="4:4" x14ac:dyDescent="0.2">
      <c r="D1958" s="236"/>
    </row>
    <row r="1959" spans="4:4" x14ac:dyDescent="0.2">
      <c r="D1959" s="236"/>
    </row>
    <row r="1960" spans="4:4" x14ac:dyDescent="0.2">
      <c r="D1960" s="236"/>
    </row>
    <row r="1961" spans="4:4" x14ac:dyDescent="0.2">
      <c r="D1961" s="236"/>
    </row>
    <row r="1962" spans="4:4" x14ac:dyDescent="0.2">
      <c r="D1962" s="236"/>
    </row>
    <row r="1963" spans="4:4" x14ac:dyDescent="0.2">
      <c r="D1963" s="236"/>
    </row>
    <row r="1964" spans="4:4" x14ac:dyDescent="0.2">
      <c r="D1964" s="236"/>
    </row>
    <row r="1965" spans="4:4" x14ac:dyDescent="0.2">
      <c r="D1965" s="236"/>
    </row>
    <row r="1966" spans="4:4" x14ac:dyDescent="0.2">
      <c r="D1966" s="236"/>
    </row>
    <row r="1967" spans="4:4" x14ac:dyDescent="0.2">
      <c r="D1967" s="236"/>
    </row>
    <row r="1968" spans="4:4" x14ac:dyDescent="0.2">
      <c r="D1968" s="236"/>
    </row>
    <row r="1969" spans="4:4" x14ac:dyDescent="0.2">
      <c r="D1969" s="236"/>
    </row>
    <row r="1970" spans="4:4" x14ac:dyDescent="0.2">
      <c r="D1970" s="236"/>
    </row>
    <row r="1971" spans="4:4" x14ac:dyDescent="0.2">
      <c r="D1971" s="236"/>
    </row>
    <row r="1972" spans="4:4" x14ac:dyDescent="0.2">
      <c r="D1972" s="236"/>
    </row>
    <row r="1973" spans="4:4" x14ac:dyDescent="0.2">
      <c r="D1973" s="236"/>
    </row>
    <row r="1974" spans="4:4" x14ac:dyDescent="0.2">
      <c r="D1974" s="236"/>
    </row>
    <row r="1975" spans="4:4" x14ac:dyDescent="0.2">
      <c r="D1975" s="236"/>
    </row>
    <row r="1976" spans="4:4" x14ac:dyDescent="0.2">
      <c r="D1976" s="236"/>
    </row>
    <row r="1977" spans="4:4" x14ac:dyDescent="0.2">
      <c r="D1977" s="236"/>
    </row>
    <row r="1978" spans="4:4" x14ac:dyDescent="0.2">
      <c r="D1978" s="236"/>
    </row>
    <row r="1979" spans="4:4" x14ac:dyDescent="0.2">
      <c r="D1979" s="236"/>
    </row>
    <row r="1980" spans="4:4" x14ac:dyDescent="0.2">
      <c r="D1980" s="236"/>
    </row>
    <row r="1981" spans="4:4" x14ac:dyDescent="0.2">
      <c r="D1981" s="236"/>
    </row>
    <row r="1982" spans="4:4" x14ac:dyDescent="0.2">
      <c r="D1982" s="236"/>
    </row>
    <row r="1983" spans="4:4" x14ac:dyDescent="0.2">
      <c r="D1983" s="236"/>
    </row>
    <row r="1984" spans="4:4" x14ac:dyDescent="0.2">
      <c r="D1984" s="236"/>
    </row>
    <row r="1985" spans="4:4" x14ac:dyDescent="0.2">
      <c r="D1985" s="236"/>
    </row>
    <row r="1986" spans="4:4" x14ac:dyDescent="0.2">
      <c r="D1986" s="236"/>
    </row>
    <row r="1987" spans="4:4" x14ac:dyDescent="0.2">
      <c r="D1987" s="236"/>
    </row>
    <row r="1988" spans="4:4" x14ac:dyDescent="0.2">
      <c r="D1988" s="236"/>
    </row>
    <row r="1989" spans="4:4" x14ac:dyDescent="0.2">
      <c r="D1989" s="236"/>
    </row>
    <row r="1990" spans="4:4" x14ac:dyDescent="0.2">
      <c r="D1990" s="236"/>
    </row>
    <row r="1991" spans="4:4" x14ac:dyDescent="0.2">
      <c r="D1991" s="236"/>
    </row>
    <row r="1992" spans="4:4" x14ac:dyDescent="0.2">
      <c r="D1992" s="236"/>
    </row>
    <row r="1993" spans="4:4" x14ac:dyDescent="0.2">
      <c r="D1993" s="236"/>
    </row>
    <row r="1994" spans="4:4" x14ac:dyDescent="0.2">
      <c r="D1994" s="236"/>
    </row>
    <row r="1995" spans="4:4" x14ac:dyDescent="0.2">
      <c r="D1995" s="236"/>
    </row>
    <row r="1996" spans="4:4" x14ac:dyDescent="0.2">
      <c r="D1996" s="236"/>
    </row>
    <row r="1997" spans="4:4" x14ac:dyDescent="0.2">
      <c r="D1997" s="236"/>
    </row>
    <row r="1998" spans="4:4" x14ac:dyDescent="0.2">
      <c r="D1998" s="236"/>
    </row>
    <row r="1999" spans="4:4" x14ac:dyDescent="0.2">
      <c r="D1999" s="236"/>
    </row>
    <row r="2000" spans="4:4" x14ac:dyDescent="0.2">
      <c r="D2000" s="236"/>
    </row>
    <row r="2001" spans="4:4" x14ac:dyDescent="0.2">
      <c r="D2001" s="236"/>
    </row>
    <row r="2002" spans="4:4" x14ac:dyDescent="0.2">
      <c r="D2002" s="236"/>
    </row>
    <row r="2003" spans="4:4" x14ac:dyDescent="0.2">
      <c r="D2003" s="236"/>
    </row>
    <row r="2004" spans="4:4" x14ac:dyDescent="0.2">
      <c r="D2004" s="236"/>
    </row>
    <row r="2005" spans="4:4" x14ac:dyDescent="0.2">
      <c r="D2005" s="236"/>
    </row>
    <row r="2006" spans="4:4" x14ac:dyDescent="0.2">
      <c r="D2006" s="236"/>
    </row>
    <row r="2007" spans="4:4" x14ac:dyDescent="0.2">
      <c r="D2007" s="236"/>
    </row>
    <row r="2008" spans="4:4" x14ac:dyDescent="0.2">
      <c r="D2008" s="236"/>
    </row>
    <row r="2009" spans="4:4" x14ac:dyDescent="0.2">
      <c r="D2009" s="236"/>
    </row>
    <row r="2010" spans="4:4" x14ac:dyDescent="0.2">
      <c r="D2010" s="236"/>
    </row>
    <row r="2011" spans="4:4" x14ac:dyDescent="0.2">
      <c r="D2011" s="236"/>
    </row>
    <row r="2012" spans="4:4" x14ac:dyDescent="0.2">
      <c r="D2012" s="236"/>
    </row>
    <row r="2013" spans="4:4" x14ac:dyDescent="0.2">
      <c r="D2013" s="236"/>
    </row>
    <row r="2014" spans="4:4" x14ac:dyDescent="0.2">
      <c r="D2014" s="236"/>
    </row>
    <row r="2015" spans="4:4" x14ac:dyDescent="0.2">
      <c r="D2015" s="236"/>
    </row>
    <row r="2016" spans="4:4" x14ac:dyDescent="0.2">
      <c r="D2016" s="236"/>
    </row>
    <row r="2017" spans="4:4" x14ac:dyDescent="0.2">
      <c r="D2017" s="236"/>
    </row>
    <row r="2018" spans="4:4" x14ac:dyDescent="0.2">
      <c r="D2018" s="236"/>
    </row>
    <row r="2019" spans="4:4" x14ac:dyDescent="0.2">
      <c r="D2019" s="236"/>
    </row>
    <row r="2020" spans="4:4" x14ac:dyDescent="0.2">
      <c r="D2020" s="236"/>
    </row>
    <row r="2021" spans="4:4" x14ac:dyDescent="0.2">
      <c r="D2021" s="236"/>
    </row>
    <row r="2022" spans="4:4" x14ac:dyDescent="0.2">
      <c r="D2022" s="236"/>
    </row>
    <row r="2023" spans="4:4" x14ac:dyDescent="0.2">
      <c r="D2023" s="236"/>
    </row>
    <row r="2024" spans="4:4" x14ac:dyDescent="0.2">
      <c r="D2024" s="236"/>
    </row>
    <row r="2025" spans="4:4" x14ac:dyDescent="0.2">
      <c r="D2025" s="236"/>
    </row>
    <row r="2026" spans="4:4" x14ac:dyDescent="0.2">
      <c r="D2026" s="236"/>
    </row>
    <row r="2027" spans="4:4" x14ac:dyDescent="0.2">
      <c r="D2027" s="236"/>
    </row>
    <row r="2028" spans="4:4" x14ac:dyDescent="0.2">
      <c r="D2028" s="236"/>
    </row>
    <row r="2029" spans="4:4" x14ac:dyDescent="0.2">
      <c r="D2029" s="236"/>
    </row>
    <row r="2030" spans="4:4" x14ac:dyDescent="0.2">
      <c r="D2030" s="236"/>
    </row>
    <row r="2031" spans="4:4" x14ac:dyDescent="0.2">
      <c r="D2031" s="236"/>
    </row>
    <row r="2032" spans="4:4" x14ac:dyDescent="0.2">
      <c r="D2032" s="236"/>
    </row>
    <row r="2033" spans="4:4" x14ac:dyDescent="0.2">
      <c r="D2033" s="236"/>
    </row>
    <row r="2034" spans="4:4" x14ac:dyDescent="0.2">
      <c r="D2034" s="236"/>
    </row>
    <row r="2035" spans="4:4" x14ac:dyDescent="0.2">
      <c r="D2035" s="236"/>
    </row>
    <row r="2036" spans="4:4" x14ac:dyDescent="0.2">
      <c r="D2036" s="236"/>
    </row>
    <row r="2037" spans="4:4" x14ac:dyDescent="0.2">
      <c r="D2037" s="236"/>
    </row>
    <row r="2038" spans="4:4" x14ac:dyDescent="0.2">
      <c r="D2038" s="236"/>
    </row>
    <row r="2039" spans="4:4" x14ac:dyDescent="0.2">
      <c r="D2039" s="236"/>
    </row>
    <row r="2040" spans="4:4" x14ac:dyDescent="0.2">
      <c r="D2040" s="236"/>
    </row>
    <row r="2041" spans="4:4" x14ac:dyDescent="0.2">
      <c r="D2041" s="236"/>
    </row>
    <row r="2042" spans="4:4" x14ac:dyDescent="0.2">
      <c r="D2042" s="236"/>
    </row>
    <row r="2043" spans="4:4" x14ac:dyDescent="0.2">
      <c r="D2043" s="236"/>
    </row>
    <row r="2044" spans="4:4" x14ac:dyDescent="0.2">
      <c r="D2044" s="236"/>
    </row>
    <row r="2045" spans="4:4" x14ac:dyDescent="0.2">
      <c r="D2045" s="236"/>
    </row>
    <row r="2046" spans="4:4" x14ac:dyDescent="0.2">
      <c r="D2046" s="236"/>
    </row>
    <row r="2047" spans="4:4" x14ac:dyDescent="0.2">
      <c r="D2047" s="236"/>
    </row>
    <row r="2048" spans="4:4" x14ac:dyDescent="0.2">
      <c r="D2048" s="236"/>
    </row>
    <row r="2049" spans="4:4" x14ac:dyDescent="0.2">
      <c r="D2049" s="236"/>
    </row>
    <row r="2050" spans="4:4" x14ac:dyDescent="0.2">
      <c r="D2050" s="236"/>
    </row>
    <row r="2051" spans="4:4" x14ac:dyDescent="0.2">
      <c r="D2051" s="236"/>
    </row>
    <row r="2052" spans="4:4" x14ac:dyDescent="0.2">
      <c r="D2052" s="236"/>
    </row>
    <row r="2053" spans="4:4" x14ac:dyDescent="0.2">
      <c r="D2053" s="236"/>
    </row>
    <row r="2054" spans="4:4" x14ac:dyDescent="0.2">
      <c r="D2054" s="236"/>
    </row>
    <row r="2055" spans="4:4" x14ac:dyDescent="0.2">
      <c r="D2055" s="236"/>
    </row>
    <row r="2056" spans="4:4" x14ac:dyDescent="0.2">
      <c r="D2056" s="236"/>
    </row>
    <row r="2057" spans="4:4" x14ac:dyDescent="0.2">
      <c r="D2057" s="236"/>
    </row>
    <row r="2058" spans="4:4" x14ac:dyDescent="0.2">
      <c r="D2058" s="236"/>
    </row>
    <row r="2059" spans="4:4" x14ac:dyDescent="0.2">
      <c r="D2059" s="236"/>
    </row>
    <row r="2060" spans="4:4" x14ac:dyDescent="0.2">
      <c r="D2060" s="236"/>
    </row>
    <row r="2061" spans="4:4" x14ac:dyDescent="0.2">
      <c r="D2061" s="236"/>
    </row>
    <row r="2062" spans="4:4" x14ac:dyDescent="0.2">
      <c r="D2062" s="236"/>
    </row>
    <row r="2063" spans="4:4" x14ac:dyDescent="0.2">
      <c r="D2063" s="236"/>
    </row>
    <row r="2064" spans="4:4" x14ac:dyDescent="0.2">
      <c r="D2064" s="236"/>
    </row>
    <row r="2065" spans="4:4" x14ac:dyDescent="0.2">
      <c r="D2065" s="236"/>
    </row>
    <row r="2066" spans="4:4" x14ac:dyDescent="0.2">
      <c r="D2066" s="236"/>
    </row>
    <row r="2067" spans="4:4" x14ac:dyDescent="0.2">
      <c r="D2067" s="236"/>
    </row>
    <row r="2068" spans="4:4" x14ac:dyDescent="0.2">
      <c r="D2068" s="236"/>
    </row>
    <row r="2069" spans="4:4" x14ac:dyDescent="0.2">
      <c r="D2069" s="236"/>
    </row>
    <row r="2070" spans="4:4" x14ac:dyDescent="0.2">
      <c r="D2070" s="236"/>
    </row>
    <row r="2071" spans="4:4" x14ac:dyDescent="0.2">
      <c r="D2071" s="236"/>
    </row>
    <row r="2072" spans="4:4" x14ac:dyDescent="0.2">
      <c r="D2072" s="236"/>
    </row>
    <row r="2073" spans="4:4" x14ac:dyDescent="0.2">
      <c r="D2073" s="236"/>
    </row>
    <row r="2074" spans="4:4" x14ac:dyDescent="0.2">
      <c r="D2074" s="236"/>
    </row>
    <row r="2075" spans="4:4" x14ac:dyDescent="0.2">
      <c r="D2075" s="236"/>
    </row>
    <row r="2076" spans="4:4" x14ac:dyDescent="0.2">
      <c r="D2076" s="236"/>
    </row>
    <row r="2077" spans="4:4" x14ac:dyDescent="0.2">
      <c r="D2077" s="236"/>
    </row>
    <row r="2078" spans="4:4" x14ac:dyDescent="0.2">
      <c r="D2078" s="236"/>
    </row>
    <row r="2079" spans="4:4" x14ac:dyDescent="0.2">
      <c r="D2079" s="236"/>
    </row>
    <row r="2080" spans="4:4" x14ac:dyDescent="0.2">
      <c r="D2080" s="236"/>
    </row>
    <row r="2081" spans="4:4" x14ac:dyDescent="0.2">
      <c r="D2081" s="236"/>
    </row>
    <row r="2082" spans="4:4" x14ac:dyDescent="0.2">
      <c r="D2082" s="236"/>
    </row>
    <row r="2083" spans="4:4" x14ac:dyDescent="0.2">
      <c r="D2083" s="236"/>
    </row>
    <row r="2084" spans="4:4" x14ac:dyDescent="0.2">
      <c r="D2084" s="236"/>
    </row>
    <row r="2085" spans="4:4" x14ac:dyDescent="0.2">
      <c r="D2085" s="236"/>
    </row>
    <row r="2086" spans="4:4" x14ac:dyDescent="0.2">
      <c r="D2086" s="236"/>
    </row>
    <row r="2087" spans="4:4" x14ac:dyDescent="0.2">
      <c r="D2087" s="236"/>
    </row>
    <row r="2088" spans="4:4" x14ac:dyDescent="0.2">
      <c r="D2088" s="236"/>
    </row>
    <row r="2089" spans="4:4" x14ac:dyDescent="0.2">
      <c r="D2089" s="236"/>
    </row>
    <row r="2090" spans="4:4" x14ac:dyDescent="0.2">
      <c r="D2090" s="236"/>
    </row>
    <row r="2091" spans="4:4" x14ac:dyDescent="0.2">
      <c r="D2091" s="236"/>
    </row>
    <row r="2092" spans="4:4" x14ac:dyDescent="0.2">
      <c r="D2092" s="236"/>
    </row>
    <row r="2093" spans="4:4" x14ac:dyDescent="0.2">
      <c r="D2093" s="236"/>
    </row>
    <row r="2094" spans="4:4" x14ac:dyDescent="0.2">
      <c r="D2094" s="236"/>
    </row>
    <row r="2095" spans="4:4" x14ac:dyDescent="0.2">
      <c r="D2095" s="236"/>
    </row>
    <row r="2096" spans="4:4" x14ac:dyDescent="0.2">
      <c r="D2096" s="236"/>
    </row>
    <row r="2097" spans="4:4" x14ac:dyDescent="0.2">
      <c r="D2097" s="236"/>
    </row>
    <row r="2098" spans="4:4" x14ac:dyDescent="0.2">
      <c r="D2098" s="236"/>
    </row>
    <row r="2099" spans="4:4" x14ac:dyDescent="0.2">
      <c r="D2099" s="236"/>
    </row>
    <row r="2100" spans="4:4" x14ac:dyDescent="0.2">
      <c r="D2100" s="236"/>
    </row>
    <row r="2101" spans="4:4" x14ac:dyDescent="0.2">
      <c r="D2101" s="236"/>
    </row>
    <row r="2102" spans="4:4" x14ac:dyDescent="0.2">
      <c r="D2102" s="236"/>
    </row>
    <row r="2103" spans="4:4" x14ac:dyDescent="0.2">
      <c r="D2103" s="236"/>
    </row>
    <row r="2104" spans="4:4" x14ac:dyDescent="0.2">
      <c r="D2104" s="236"/>
    </row>
    <row r="2105" spans="4:4" x14ac:dyDescent="0.2">
      <c r="D2105" s="236"/>
    </row>
    <row r="2106" spans="4:4" x14ac:dyDescent="0.2">
      <c r="D2106" s="236"/>
    </row>
    <row r="2107" spans="4:4" x14ac:dyDescent="0.2">
      <c r="D2107" s="236"/>
    </row>
    <row r="2108" spans="4:4" x14ac:dyDescent="0.2">
      <c r="D2108" s="236"/>
    </row>
    <row r="2109" spans="4:4" x14ac:dyDescent="0.2">
      <c r="D2109" s="236"/>
    </row>
    <row r="2110" spans="4:4" x14ac:dyDescent="0.2">
      <c r="D2110" s="236"/>
    </row>
    <row r="2111" spans="4:4" x14ac:dyDescent="0.2">
      <c r="D2111" s="236"/>
    </row>
    <row r="2112" spans="4:4" x14ac:dyDescent="0.2">
      <c r="D2112" s="236"/>
    </row>
    <row r="2113" spans="4:4" x14ac:dyDescent="0.2">
      <c r="D2113" s="236"/>
    </row>
    <row r="2114" spans="4:4" x14ac:dyDescent="0.2">
      <c r="D2114" s="236"/>
    </row>
    <row r="2115" spans="4:4" x14ac:dyDescent="0.2">
      <c r="D2115" s="236"/>
    </row>
    <row r="2116" spans="4:4" x14ac:dyDescent="0.2">
      <c r="D2116" s="236"/>
    </row>
    <row r="2117" spans="4:4" x14ac:dyDescent="0.2">
      <c r="D2117" s="236"/>
    </row>
    <row r="2118" spans="4:4" x14ac:dyDescent="0.2">
      <c r="D2118" s="236"/>
    </row>
    <row r="2119" spans="4:4" x14ac:dyDescent="0.2">
      <c r="D2119" s="236"/>
    </row>
    <row r="2120" spans="4:4" x14ac:dyDescent="0.2">
      <c r="D2120" s="236"/>
    </row>
    <row r="2121" spans="4:4" x14ac:dyDescent="0.2">
      <c r="D2121" s="236"/>
    </row>
    <row r="2122" spans="4:4" x14ac:dyDescent="0.2">
      <c r="D2122" s="236"/>
    </row>
    <row r="2123" spans="4:4" x14ac:dyDescent="0.2">
      <c r="D2123" s="236"/>
    </row>
    <row r="2124" spans="4:4" x14ac:dyDescent="0.2">
      <c r="D2124" s="236"/>
    </row>
    <row r="2125" spans="4:4" x14ac:dyDescent="0.2">
      <c r="D2125" s="236"/>
    </row>
    <row r="2126" spans="4:4" x14ac:dyDescent="0.2">
      <c r="D2126" s="236"/>
    </row>
    <row r="2127" spans="4:4" x14ac:dyDescent="0.2">
      <c r="D2127" s="236"/>
    </row>
    <row r="2128" spans="4:4" x14ac:dyDescent="0.2">
      <c r="D2128" s="236"/>
    </row>
    <row r="2129" spans="4:4" x14ac:dyDescent="0.2">
      <c r="D2129" s="236"/>
    </row>
    <row r="2130" spans="4:4" x14ac:dyDescent="0.2">
      <c r="D2130" s="236"/>
    </row>
    <row r="2131" spans="4:4" x14ac:dyDescent="0.2">
      <c r="D2131" s="236"/>
    </row>
    <row r="2132" spans="4:4" x14ac:dyDescent="0.2">
      <c r="D2132" s="236"/>
    </row>
    <row r="2133" spans="4:4" x14ac:dyDescent="0.2">
      <c r="D2133" s="236"/>
    </row>
    <row r="2134" spans="4:4" x14ac:dyDescent="0.2">
      <c r="D2134" s="236"/>
    </row>
    <row r="2135" spans="4:4" x14ac:dyDescent="0.2">
      <c r="D2135" s="236"/>
    </row>
    <row r="2136" spans="4:4" x14ac:dyDescent="0.2">
      <c r="D2136" s="236"/>
    </row>
    <row r="2137" spans="4:4" x14ac:dyDescent="0.2">
      <c r="D2137" s="236"/>
    </row>
    <row r="2138" spans="4:4" x14ac:dyDescent="0.2">
      <c r="D2138" s="236"/>
    </row>
    <row r="2139" spans="4:4" x14ac:dyDescent="0.2">
      <c r="D2139" s="236"/>
    </row>
    <row r="2140" spans="4:4" x14ac:dyDescent="0.2">
      <c r="D2140" s="236"/>
    </row>
    <row r="2141" spans="4:4" x14ac:dyDescent="0.2">
      <c r="D2141" s="236"/>
    </row>
    <row r="2142" spans="4:4" x14ac:dyDescent="0.2">
      <c r="D2142" s="236"/>
    </row>
    <row r="2143" spans="4:4" x14ac:dyDescent="0.2">
      <c r="D2143" s="236"/>
    </row>
    <row r="2144" spans="4:4" x14ac:dyDescent="0.2">
      <c r="D2144" s="236"/>
    </row>
    <row r="2145" spans="4:4" x14ac:dyDescent="0.2">
      <c r="D2145" s="236"/>
    </row>
    <row r="2146" spans="4:4" x14ac:dyDescent="0.2">
      <c r="D2146" s="236"/>
    </row>
    <row r="2147" spans="4:4" x14ac:dyDescent="0.2">
      <c r="D2147" s="236"/>
    </row>
    <row r="2148" spans="4:4" x14ac:dyDescent="0.2">
      <c r="D2148" s="236"/>
    </row>
    <row r="2149" spans="4:4" x14ac:dyDescent="0.2">
      <c r="D2149" s="236"/>
    </row>
    <row r="2150" spans="4:4" x14ac:dyDescent="0.2">
      <c r="D2150" s="236"/>
    </row>
    <row r="2151" spans="4:4" x14ac:dyDescent="0.2">
      <c r="D2151" s="236"/>
    </row>
    <row r="2152" spans="4:4" x14ac:dyDescent="0.2">
      <c r="D2152" s="236"/>
    </row>
    <row r="2153" spans="4:4" x14ac:dyDescent="0.2">
      <c r="D2153" s="236"/>
    </row>
    <row r="2154" spans="4:4" x14ac:dyDescent="0.2">
      <c r="D2154" s="236"/>
    </row>
    <row r="2155" spans="4:4" x14ac:dyDescent="0.2">
      <c r="D2155" s="236"/>
    </row>
    <row r="2156" spans="4:4" x14ac:dyDescent="0.2">
      <c r="D2156" s="236"/>
    </row>
    <row r="2157" spans="4:4" x14ac:dyDescent="0.2">
      <c r="D2157" s="236"/>
    </row>
    <row r="2158" spans="4:4" x14ac:dyDescent="0.2">
      <c r="D2158" s="236"/>
    </row>
    <row r="2159" spans="4:4" x14ac:dyDescent="0.2">
      <c r="D2159" s="236"/>
    </row>
    <row r="2160" spans="4:4" x14ac:dyDescent="0.2">
      <c r="D2160" s="236"/>
    </row>
    <row r="2161" spans="4:4" x14ac:dyDescent="0.2">
      <c r="D2161" s="236"/>
    </row>
    <row r="2162" spans="4:4" x14ac:dyDescent="0.2">
      <c r="D2162" s="236"/>
    </row>
    <row r="2163" spans="4:4" x14ac:dyDescent="0.2">
      <c r="D2163" s="236"/>
    </row>
    <row r="2164" spans="4:4" x14ac:dyDescent="0.2">
      <c r="D2164" s="236"/>
    </row>
    <row r="2165" spans="4:4" x14ac:dyDescent="0.2">
      <c r="D2165" s="236"/>
    </row>
    <row r="2166" spans="4:4" x14ac:dyDescent="0.2">
      <c r="D2166" s="236"/>
    </row>
    <row r="2167" spans="4:4" x14ac:dyDescent="0.2">
      <c r="D2167" s="236"/>
    </row>
    <row r="2168" spans="4:4" x14ac:dyDescent="0.2">
      <c r="D2168" s="236"/>
    </row>
    <row r="2169" spans="4:4" x14ac:dyDescent="0.2">
      <c r="D2169" s="236"/>
    </row>
    <row r="2170" spans="4:4" x14ac:dyDescent="0.2">
      <c r="D2170" s="236"/>
    </row>
    <row r="2171" spans="4:4" x14ac:dyDescent="0.2">
      <c r="D2171" s="236"/>
    </row>
    <row r="2172" spans="4:4" x14ac:dyDescent="0.2">
      <c r="D2172" s="236"/>
    </row>
    <row r="2173" spans="4:4" x14ac:dyDescent="0.2">
      <c r="D2173" s="236"/>
    </row>
    <row r="2174" spans="4:4" x14ac:dyDescent="0.2">
      <c r="D2174" s="236"/>
    </row>
    <row r="2175" spans="4:4" x14ac:dyDescent="0.2">
      <c r="D2175" s="236"/>
    </row>
    <row r="2176" spans="4:4" x14ac:dyDescent="0.2">
      <c r="D2176" s="236"/>
    </row>
    <row r="2177" spans="4:4" x14ac:dyDescent="0.2">
      <c r="D2177" s="236"/>
    </row>
    <row r="2178" spans="4:4" x14ac:dyDescent="0.2">
      <c r="D2178" s="236"/>
    </row>
    <row r="2179" spans="4:4" x14ac:dyDescent="0.2">
      <c r="D2179" s="236"/>
    </row>
    <row r="2180" spans="4:4" x14ac:dyDescent="0.2">
      <c r="D2180" s="236"/>
    </row>
    <row r="2181" spans="4:4" x14ac:dyDescent="0.2">
      <c r="D2181" s="236"/>
    </row>
    <row r="2182" spans="4:4" x14ac:dyDescent="0.2">
      <c r="D2182" s="236"/>
    </row>
    <row r="2183" spans="4:4" x14ac:dyDescent="0.2">
      <c r="D2183" s="236"/>
    </row>
    <row r="2184" spans="4:4" x14ac:dyDescent="0.2">
      <c r="D2184" s="236"/>
    </row>
    <row r="2185" spans="4:4" x14ac:dyDescent="0.2">
      <c r="D2185" s="236"/>
    </row>
    <row r="2186" spans="4:4" x14ac:dyDescent="0.2">
      <c r="D2186" s="236"/>
    </row>
    <row r="2187" spans="4:4" x14ac:dyDescent="0.2">
      <c r="D2187" s="236"/>
    </row>
    <row r="2188" spans="4:4" x14ac:dyDescent="0.2">
      <c r="D2188" s="236"/>
    </row>
    <row r="2189" spans="4:4" x14ac:dyDescent="0.2">
      <c r="D2189" s="236"/>
    </row>
    <row r="2190" spans="4:4" x14ac:dyDescent="0.2">
      <c r="D2190" s="236"/>
    </row>
    <row r="2191" spans="4:4" x14ac:dyDescent="0.2">
      <c r="D2191" s="236"/>
    </row>
    <row r="2192" spans="4:4" x14ac:dyDescent="0.2">
      <c r="D2192" s="236"/>
    </row>
    <row r="2193" spans="4:4" x14ac:dyDescent="0.2">
      <c r="D2193" s="236"/>
    </row>
    <row r="2194" spans="4:4" x14ac:dyDescent="0.2">
      <c r="D2194" s="236"/>
    </row>
    <row r="2195" spans="4:4" x14ac:dyDescent="0.2">
      <c r="D2195" s="236"/>
    </row>
    <row r="2196" spans="4:4" x14ac:dyDescent="0.2">
      <c r="D2196" s="236"/>
    </row>
    <row r="2197" spans="4:4" x14ac:dyDescent="0.2">
      <c r="D2197" s="236"/>
    </row>
    <row r="2198" spans="4:4" x14ac:dyDescent="0.2">
      <c r="D2198" s="236"/>
    </row>
    <row r="2199" spans="4:4" x14ac:dyDescent="0.2">
      <c r="D2199" s="236"/>
    </row>
    <row r="2200" spans="4:4" x14ac:dyDescent="0.2">
      <c r="D2200" s="236"/>
    </row>
    <row r="2201" spans="4:4" x14ac:dyDescent="0.2">
      <c r="D2201" s="236"/>
    </row>
    <row r="2202" spans="4:4" x14ac:dyDescent="0.2">
      <c r="D2202" s="236"/>
    </row>
    <row r="2203" spans="4:4" x14ac:dyDescent="0.2">
      <c r="D2203" s="236"/>
    </row>
    <row r="2204" spans="4:4" x14ac:dyDescent="0.2">
      <c r="D2204" s="236"/>
    </row>
    <row r="2205" spans="4:4" x14ac:dyDescent="0.2">
      <c r="D2205" s="236"/>
    </row>
    <row r="2206" spans="4:4" x14ac:dyDescent="0.2">
      <c r="D2206" s="236"/>
    </row>
    <row r="2207" spans="4:4" x14ac:dyDescent="0.2">
      <c r="D2207" s="236"/>
    </row>
    <row r="2208" spans="4:4" x14ac:dyDescent="0.2">
      <c r="D2208" s="236"/>
    </row>
    <row r="2209" spans="4:4" x14ac:dyDescent="0.2">
      <c r="D2209" s="236"/>
    </row>
    <row r="2210" spans="4:4" x14ac:dyDescent="0.2">
      <c r="D2210" s="236"/>
    </row>
    <row r="2211" spans="4:4" x14ac:dyDescent="0.2">
      <c r="D2211" s="236"/>
    </row>
    <row r="2212" spans="4:4" x14ac:dyDescent="0.2">
      <c r="D2212" s="236"/>
    </row>
    <row r="2213" spans="4:4" x14ac:dyDescent="0.2">
      <c r="D2213" s="236"/>
    </row>
    <row r="2214" spans="4:4" x14ac:dyDescent="0.2">
      <c r="D2214" s="236"/>
    </row>
    <row r="2215" spans="4:4" x14ac:dyDescent="0.2">
      <c r="D2215" s="236"/>
    </row>
    <row r="2216" spans="4:4" x14ac:dyDescent="0.2">
      <c r="D2216" s="236"/>
    </row>
    <row r="2217" spans="4:4" x14ac:dyDescent="0.2">
      <c r="D2217" s="236"/>
    </row>
    <row r="2218" spans="4:4" x14ac:dyDescent="0.2">
      <c r="D2218" s="236"/>
    </row>
    <row r="2219" spans="4:4" x14ac:dyDescent="0.2">
      <c r="D2219" s="236"/>
    </row>
    <row r="2220" spans="4:4" x14ac:dyDescent="0.2">
      <c r="D2220" s="236"/>
    </row>
    <row r="2221" spans="4:4" x14ac:dyDescent="0.2">
      <c r="D2221" s="236"/>
    </row>
    <row r="2222" spans="4:4" x14ac:dyDescent="0.2">
      <c r="D2222" s="236"/>
    </row>
    <row r="2223" spans="4:4" x14ac:dyDescent="0.2">
      <c r="D2223" s="236"/>
    </row>
    <row r="2224" spans="4:4" x14ac:dyDescent="0.2">
      <c r="D2224" s="236"/>
    </row>
    <row r="2225" spans="4:4" x14ac:dyDescent="0.2">
      <c r="D2225" s="236"/>
    </row>
    <row r="2226" spans="4:4" x14ac:dyDescent="0.2">
      <c r="D2226" s="236"/>
    </row>
    <row r="2227" spans="4:4" x14ac:dyDescent="0.2">
      <c r="D2227" s="236"/>
    </row>
    <row r="2228" spans="4:4" x14ac:dyDescent="0.2">
      <c r="D2228" s="236"/>
    </row>
    <row r="2229" spans="4:4" x14ac:dyDescent="0.2">
      <c r="D2229" s="236"/>
    </row>
    <row r="2230" spans="4:4" x14ac:dyDescent="0.2">
      <c r="D2230" s="236"/>
    </row>
    <row r="2231" spans="4:4" x14ac:dyDescent="0.2">
      <c r="D2231" s="236"/>
    </row>
    <row r="2232" spans="4:4" x14ac:dyDescent="0.2">
      <c r="D2232" s="236"/>
    </row>
    <row r="2233" spans="4:4" x14ac:dyDescent="0.2">
      <c r="D2233" s="236"/>
    </row>
    <row r="2234" spans="4:4" x14ac:dyDescent="0.2">
      <c r="D2234" s="236"/>
    </row>
    <row r="2235" spans="4:4" x14ac:dyDescent="0.2">
      <c r="D2235" s="236"/>
    </row>
    <row r="2236" spans="4:4" x14ac:dyDescent="0.2">
      <c r="D2236" s="236"/>
    </row>
    <row r="2237" spans="4:4" x14ac:dyDescent="0.2">
      <c r="D2237" s="236"/>
    </row>
    <row r="2238" spans="4:4" x14ac:dyDescent="0.2">
      <c r="D2238" s="236"/>
    </row>
    <row r="2239" spans="4:4" x14ac:dyDescent="0.2">
      <c r="D2239" s="236"/>
    </row>
    <row r="2240" spans="4:4" x14ac:dyDescent="0.2">
      <c r="D2240" s="236"/>
    </row>
    <row r="2241" spans="4:4" x14ac:dyDescent="0.2">
      <c r="D2241" s="236"/>
    </row>
    <row r="2242" spans="4:4" x14ac:dyDescent="0.2">
      <c r="D2242" s="236"/>
    </row>
    <row r="2243" spans="4:4" x14ac:dyDescent="0.2">
      <c r="D2243" s="236"/>
    </row>
    <row r="2244" spans="4:4" x14ac:dyDescent="0.2">
      <c r="D2244" s="236"/>
    </row>
    <row r="2245" spans="4:4" x14ac:dyDescent="0.2">
      <c r="D2245" s="236"/>
    </row>
    <row r="2246" spans="4:4" x14ac:dyDescent="0.2">
      <c r="D2246" s="236"/>
    </row>
    <row r="2247" spans="4:4" x14ac:dyDescent="0.2">
      <c r="D2247" s="236"/>
    </row>
    <row r="2248" spans="4:4" x14ac:dyDescent="0.2">
      <c r="D2248" s="236"/>
    </row>
    <row r="2249" spans="4:4" x14ac:dyDescent="0.2">
      <c r="D2249" s="236"/>
    </row>
    <row r="2250" spans="4:4" x14ac:dyDescent="0.2">
      <c r="D2250" s="236"/>
    </row>
    <row r="2251" spans="4:4" x14ac:dyDescent="0.2">
      <c r="D2251" s="236"/>
    </row>
    <row r="2252" spans="4:4" x14ac:dyDescent="0.2">
      <c r="D2252" s="236"/>
    </row>
    <row r="2253" spans="4:4" x14ac:dyDescent="0.2">
      <c r="D2253" s="236"/>
    </row>
    <row r="2254" spans="4:4" x14ac:dyDescent="0.2">
      <c r="D2254" s="236"/>
    </row>
    <row r="2255" spans="4:4" x14ac:dyDescent="0.2">
      <c r="D2255" s="236"/>
    </row>
    <row r="2256" spans="4:4" x14ac:dyDescent="0.2">
      <c r="D2256" s="236"/>
    </row>
    <row r="2257" spans="4:4" x14ac:dyDescent="0.2">
      <c r="D2257" s="236"/>
    </row>
    <row r="2258" spans="4:4" x14ac:dyDescent="0.2">
      <c r="D2258" s="236"/>
    </row>
    <row r="2259" spans="4:4" x14ac:dyDescent="0.2">
      <c r="D2259" s="236"/>
    </row>
    <row r="2260" spans="4:4" x14ac:dyDescent="0.2">
      <c r="D2260" s="236"/>
    </row>
    <row r="2261" spans="4:4" x14ac:dyDescent="0.2">
      <c r="D2261" s="236"/>
    </row>
    <row r="2262" spans="4:4" x14ac:dyDescent="0.2">
      <c r="D2262" s="236"/>
    </row>
    <row r="2263" spans="4:4" x14ac:dyDescent="0.2">
      <c r="D2263" s="236"/>
    </row>
    <row r="2264" spans="4:4" x14ac:dyDescent="0.2">
      <c r="D2264" s="236"/>
    </row>
    <row r="2265" spans="4:4" x14ac:dyDescent="0.2">
      <c r="D2265" s="236"/>
    </row>
    <row r="2266" spans="4:4" x14ac:dyDescent="0.2">
      <c r="D2266" s="236"/>
    </row>
    <row r="2267" spans="4:4" x14ac:dyDescent="0.2">
      <c r="D2267" s="236"/>
    </row>
    <row r="2268" spans="4:4" x14ac:dyDescent="0.2">
      <c r="D2268" s="236"/>
    </row>
    <row r="2269" spans="4:4" x14ac:dyDescent="0.2">
      <c r="D2269" s="236"/>
    </row>
    <row r="2270" spans="4:4" x14ac:dyDescent="0.2">
      <c r="D2270" s="236"/>
    </row>
    <row r="2271" spans="4:4" x14ac:dyDescent="0.2">
      <c r="D2271" s="236"/>
    </row>
    <row r="2272" spans="4:4" x14ac:dyDescent="0.2">
      <c r="D2272" s="236"/>
    </row>
    <row r="2273" spans="4:4" x14ac:dyDescent="0.2">
      <c r="D2273" s="236"/>
    </row>
    <row r="2274" spans="4:4" x14ac:dyDescent="0.2">
      <c r="D2274" s="236"/>
    </row>
    <row r="2275" spans="4:4" x14ac:dyDescent="0.2">
      <c r="D2275" s="236"/>
    </row>
    <row r="2276" spans="4:4" x14ac:dyDescent="0.2">
      <c r="D2276" s="236"/>
    </row>
    <row r="2277" spans="4:4" x14ac:dyDescent="0.2">
      <c r="D2277" s="236"/>
    </row>
    <row r="2278" spans="4:4" x14ac:dyDescent="0.2">
      <c r="D2278" s="236"/>
    </row>
    <row r="2279" spans="4:4" x14ac:dyDescent="0.2">
      <c r="D2279" s="236"/>
    </row>
    <row r="2280" spans="4:4" x14ac:dyDescent="0.2">
      <c r="D2280" s="236"/>
    </row>
    <row r="2281" spans="4:4" x14ac:dyDescent="0.2">
      <c r="D2281" s="236"/>
    </row>
    <row r="2282" spans="4:4" x14ac:dyDescent="0.2">
      <c r="D2282" s="236"/>
    </row>
    <row r="2283" spans="4:4" x14ac:dyDescent="0.2">
      <c r="D2283" s="236"/>
    </row>
    <row r="2284" spans="4:4" x14ac:dyDescent="0.2">
      <c r="D2284" s="236"/>
    </row>
    <row r="2285" spans="4:4" x14ac:dyDescent="0.2">
      <c r="D2285" s="236"/>
    </row>
    <row r="2286" spans="4:4" x14ac:dyDescent="0.2">
      <c r="D2286" s="236"/>
    </row>
    <row r="2287" spans="4:4" x14ac:dyDescent="0.2">
      <c r="D2287" s="236"/>
    </row>
    <row r="2288" spans="4:4" x14ac:dyDescent="0.2">
      <c r="D2288" s="236"/>
    </row>
    <row r="2289" spans="4:4" x14ac:dyDescent="0.2">
      <c r="D2289" s="236"/>
    </row>
    <row r="2290" spans="4:4" x14ac:dyDescent="0.2">
      <c r="D2290" s="236"/>
    </row>
    <row r="2291" spans="4:4" x14ac:dyDescent="0.2">
      <c r="D2291" s="236"/>
    </row>
    <row r="2292" spans="4:4" x14ac:dyDescent="0.2">
      <c r="D2292" s="236"/>
    </row>
    <row r="2293" spans="4:4" x14ac:dyDescent="0.2">
      <c r="D2293" s="236"/>
    </row>
    <row r="2294" spans="4:4" x14ac:dyDescent="0.2">
      <c r="D2294" s="236"/>
    </row>
    <row r="2295" spans="4:4" x14ac:dyDescent="0.2">
      <c r="D2295" s="236"/>
    </row>
    <row r="2296" spans="4:4" x14ac:dyDescent="0.2">
      <c r="D2296" s="236"/>
    </row>
    <row r="2297" spans="4:4" x14ac:dyDescent="0.2">
      <c r="D2297" s="236"/>
    </row>
    <row r="2298" spans="4:4" x14ac:dyDescent="0.2">
      <c r="D2298" s="236"/>
    </row>
    <row r="2299" spans="4:4" x14ac:dyDescent="0.2">
      <c r="D2299" s="236"/>
    </row>
    <row r="2300" spans="4:4" x14ac:dyDescent="0.2">
      <c r="D2300" s="236"/>
    </row>
    <row r="2301" spans="4:4" x14ac:dyDescent="0.2">
      <c r="D2301" s="236"/>
    </row>
    <row r="2302" spans="4:4" x14ac:dyDescent="0.2">
      <c r="D2302" s="236"/>
    </row>
    <row r="2303" spans="4:4" x14ac:dyDescent="0.2">
      <c r="D2303" s="236"/>
    </row>
    <row r="2304" spans="4:4" x14ac:dyDescent="0.2">
      <c r="D2304" s="236"/>
    </row>
    <row r="2305" spans="4:4" x14ac:dyDescent="0.2">
      <c r="D2305" s="236"/>
    </row>
    <row r="2306" spans="4:4" x14ac:dyDescent="0.2">
      <c r="D2306" s="236"/>
    </row>
    <row r="2307" spans="4:4" x14ac:dyDescent="0.2">
      <c r="D2307" s="236"/>
    </row>
    <row r="2308" spans="4:4" x14ac:dyDescent="0.2">
      <c r="D2308" s="236"/>
    </row>
    <row r="2309" spans="4:4" x14ac:dyDescent="0.2">
      <c r="D2309" s="236"/>
    </row>
    <row r="2310" spans="4:4" x14ac:dyDescent="0.2">
      <c r="D2310" s="236"/>
    </row>
    <row r="2311" spans="4:4" x14ac:dyDescent="0.2">
      <c r="D2311" s="236"/>
    </row>
    <row r="2312" spans="4:4" x14ac:dyDescent="0.2">
      <c r="D2312" s="236"/>
    </row>
    <row r="2313" spans="4:4" x14ac:dyDescent="0.2">
      <c r="D2313" s="236"/>
    </row>
    <row r="2314" spans="4:4" x14ac:dyDescent="0.2">
      <c r="D2314" s="236"/>
    </row>
    <row r="2315" spans="4:4" x14ac:dyDescent="0.2">
      <c r="D2315" s="236"/>
    </row>
    <row r="2316" spans="4:4" x14ac:dyDescent="0.2">
      <c r="D2316" s="236"/>
    </row>
    <row r="2317" spans="4:4" x14ac:dyDescent="0.2">
      <c r="D2317" s="236"/>
    </row>
    <row r="2318" spans="4:4" x14ac:dyDescent="0.2">
      <c r="D2318" s="236"/>
    </row>
    <row r="2319" spans="4:4" x14ac:dyDescent="0.2">
      <c r="D2319" s="236"/>
    </row>
    <row r="2320" spans="4:4" x14ac:dyDescent="0.2">
      <c r="D2320" s="236"/>
    </row>
    <row r="2321" spans="4:4" x14ac:dyDescent="0.2">
      <c r="D2321" s="236"/>
    </row>
    <row r="2322" spans="4:4" x14ac:dyDescent="0.2">
      <c r="D2322" s="236"/>
    </row>
    <row r="2323" spans="4:4" x14ac:dyDescent="0.2">
      <c r="D2323" s="236"/>
    </row>
    <row r="2324" spans="4:4" x14ac:dyDescent="0.2">
      <c r="D2324" s="236"/>
    </row>
    <row r="2325" spans="4:4" x14ac:dyDescent="0.2">
      <c r="D2325" s="236"/>
    </row>
    <row r="2326" spans="4:4" x14ac:dyDescent="0.2">
      <c r="D2326" s="236"/>
    </row>
    <row r="2327" spans="4:4" x14ac:dyDescent="0.2">
      <c r="D2327" s="236"/>
    </row>
    <row r="2328" spans="4:4" x14ac:dyDescent="0.2">
      <c r="D2328" s="236"/>
    </row>
    <row r="2329" spans="4:4" x14ac:dyDescent="0.2">
      <c r="D2329" s="236"/>
    </row>
    <row r="2330" spans="4:4" x14ac:dyDescent="0.2">
      <c r="D2330" s="236"/>
    </row>
    <row r="2331" spans="4:4" x14ac:dyDescent="0.2">
      <c r="D2331" s="236"/>
    </row>
    <row r="2332" spans="4:4" x14ac:dyDescent="0.2">
      <c r="D2332" s="236"/>
    </row>
    <row r="2333" spans="4:4" x14ac:dyDescent="0.2">
      <c r="D2333" s="236"/>
    </row>
    <row r="2334" spans="4:4" x14ac:dyDescent="0.2">
      <c r="D2334" s="236"/>
    </row>
    <row r="2335" spans="4:4" x14ac:dyDescent="0.2">
      <c r="D2335" s="236"/>
    </row>
    <row r="2336" spans="4:4" x14ac:dyDescent="0.2">
      <c r="D2336" s="236"/>
    </row>
    <row r="2337" spans="4:4" x14ac:dyDescent="0.2">
      <c r="D2337" s="236"/>
    </row>
    <row r="2338" spans="4:4" x14ac:dyDescent="0.2">
      <c r="D2338" s="236"/>
    </row>
    <row r="2339" spans="4:4" x14ac:dyDescent="0.2">
      <c r="D2339" s="236"/>
    </row>
    <row r="2340" spans="4:4" x14ac:dyDescent="0.2">
      <c r="D2340" s="236"/>
    </row>
    <row r="2341" spans="4:4" x14ac:dyDescent="0.2">
      <c r="D2341" s="236"/>
    </row>
    <row r="2342" spans="4:4" x14ac:dyDescent="0.2">
      <c r="D2342" s="236"/>
    </row>
    <row r="2343" spans="4:4" x14ac:dyDescent="0.2">
      <c r="D2343" s="236"/>
    </row>
    <row r="2344" spans="4:4" x14ac:dyDescent="0.2">
      <c r="D2344" s="236"/>
    </row>
    <row r="2345" spans="4:4" x14ac:dyDescent="0.2">
      <c r="D2345" s="236"/>
    </row>
    <row r="2346" spans="4:4" x14ac:dyDescent="0.2">
      <c r="D2346" s="236"/>
    </row>
    <row r="2347" spans="4:4" x14ac:dyDescent="0.2">
      <c r="D2347" s="236"/>
    </row>
    <row r="2348" spans="4:4" x14ac:dyDescent="0.2">
      <c r="D2348" s="236"/>
    </row>
    <row r="2349" spans="4:4" x14ac:dyDescent="0.2">
      <c r="D2349" s="236"/>
    </row>
    <row r="2350" spans="4:4" x14ac:dyDescent="0.2">
      <c r="D2350" s="236"/>
    </row>
    <row r="2351" spans="4:4" x14ac:dyDescent="0.2">
      <c r="D2351" s="236"/>
    </row>
    <row r="2352" spans="4:4" x14ac:dyDescent="0.2">
      <c r="D2352" s="236"/>
    </row>
    <row r="2353" spans="4:4" x14ac:dyDescent="0.2">
      <c r="D2353" s="236"/>
    </row>
    <row r="2354" spans="4:4" x14ac:dyDescent="0.2">
      <c r="D2354" s="236"/>
    </row>
    <row r="2355" spans="4:4" x14ac:dyDescent="0.2">
      <c r="D2355" s="236"/>
    </row>
    <row r="2356" spans="4:4" x14ac:dyDescent="0.2">
      <c r="D2356" s="236"/>
    </row>
    <row r="2357" spans="4:4" x14ac:dyDescent="0.2">
      <c r="D2357" s="236"/>
    </row>
    <row r="2358" spans="4:4" x14ac:dyDescent="0.2">
      <c r="D2358" s="236"/>
    </row>
    <row r="2359" spans="4:4" x14ac:dyDescent="0.2">
      <c r="D2359" s="236"/>
    </row>
    <row r="2360" spans="4:4" x14ac:dyDescent="0.2">
      <c r="D2360" s="236"/>
    </row>
    <row r="2361" spans="4:4" x14ac:dyDescent="0.2">
      <c r="D2361" s="236"/>
    </row>
    <row r="2362" spans="4:4" x14ac:dyDescent="0.2">
      <c r="D2362" s="236"/>
    </row>
    <row r="2363" spans="4:4" x14ac:dyDescent="0.2">
      <c r="D2363" s="236"/>
    </row>
    <row r="2364" spans="4:4" x14ac:dyDescent="0.2">
      <c r="D2364" s="236"/>
    </row>
    <row r="2365" spans="4:4" x14ac:dyDescent="0.2">
      <c r="D2365" s="236"/>
    </row>
    <row r="2366" spans="4:4" x14ac:dyDescent="0.2">
      <c r="D2366" s="236"/>
    </row>
    <row r="2367" spans="4:4" x14ac:dyDescent="0.2">
      <c r="D2367" s="236"/>
    </row>
    <row r="2368" spans="4:4" x14ac:dyDescent="0.2">
      <c r="D2368" s="236"/>
    </row>
    <row r="2369" spans="4:4" x14ac:dyDescent="0.2">
      <c r="D2369" s="236"/>
    </row>
    <row r="2370" spans="4:4" x14ac:dyDescent="0.2">
      <c r="D2370" s="236"/>
    </row>
    <row r="2371" spans="4:4" x14ac:dyDescent="0.2">
      <c r="D2371" s="236"/>
    </row>
    <row r="2372" spans="4:4" x14ac:dyDescent="0.2">
      <c r="D2372" s="236"/>
    </row>
    <row r="2373" spans="4:4" x14ac:dyDescent="0.2">
      <c r="D2373" s="236"/>
    </row>
    <row r="2374" spans="4:4" x14ac:dyDescent="0.2">
      <c r="D2374" s="236"/>
    </row>
    <row r="2375" spans="4:4" x14ac:dyDescent="0.2">
      <c r="D2375" s="236"/>
    </row>
    <row r="2376" spans="4:4" x14ac:dyDescent="0.2">
      <c r="D2376" s="236"/>
    </row>
    <row r="2377" spans="4:4" x14ac:dyDescent="0.2">
      <c r="D2377" s="236"/>
    </row>
    <row r="2378" spans="4:4" x14ac:dyDescent="0.2">
      <c r="D2378" s="236"/>
    </row>
    <row r="2379" spans="4:4" x14ac:dyDescent="0.2">
      <c r="D2379" s="236"/>
    </row>
    <row r="2380" spans="4:4" x14ac:dyDescent="0.2">
      <c r="D2380" s="236"/>
    </row>
    <row r="2381" spans="4:4" x14ac:dyDescent="0.2">
      <c r="D2381" s="236"/>
    </row>
    <row r="2382" spans="4:4" x14ac:dyDescent="0.2">
      <c r="D2382" s="236"/>
    </row>
    <row r="2383" spans="4:4" x14ac:dyDescent="0.2">
      <c r="D2383" s="236"/>
    </row>
    <row r="2384" spans="4:4" x14ac:dyDescent="0.2">
      <c r="D2384" s="236"/>
    </row>
    <row r="2385" spans="4:4" x14ac:dyDescent="0.2">
      <c r="D2385" s="236"/>
    </row>
    <row r="2386" spans="4:4" x14ac:dyDescent="0.2">
      <c r="D2386" s="236"/>
    </row>
    <row r="2387" spans="4:4" x14ac:dyDescent="0.2">
      <c r="D2387" s="236"/>
    </row>
    <row r="2388" spans="4:4" x14ac:dyDescent="0.2">
      <c r="D2388" s="236"/>
    </row>
    <row r="2389" spans="4:4" x14ac:dyDescent="0.2">
      <c r="D2389" s="236"/>
    </row>
    <row r="2390" spans="4:4" x14ac:dyDescent="0.2">
      <c r="D2390" s="236"/>
    </row>
    <row r="2391" spans="4:4" x14ac:dyDescent="0.2">
      <c r="D2391" s="236"/>
    </row>
    <row r="2392" spans="4:4" x14ac:dyDescent="0.2">
      <c r="D2392" s="236"/>
    </row>
    <row r="2393" spans="4:4" x14ac:dyDescent="0.2">
      <c r="D2393" s="236"/>
    </row>
    <row r="2394" spans="4:4" x14ac:dyDescent="0.2">
      <c r="D2394" s="236"/>
    </row>
    <row r="2395" spans="4:4" x14ac:dyDescent="0.2">
      <c r="D2395" s="236"/>
    </row>
    <row r="2396" spans="4:4" x14ac:dyDescent="0.2">
      <c r="D2396" s="236"/>
    </row>
    <row r="2397" spans="4:4" x14ac:dyDescent="0.2">
      <c r="D2397" s="236"/>
    </row>
    <row r="2398" spans="4:4" x14ac:dyDescent="0.2">
      <c r="D2398" s="236"/>
    </row>
    <row r="2399" spans="4:4" x14ac:dyDescent="0.2">
      <c r="D2399" s="236"/>
    </row>
    <row r="2400" spans="4:4" x14ac:dyDescent="0.2">
      <c r="D2400" s="236"/>
    </row>
    <row r="2401" spans="4:4" x14ac:dyDescent="0.2">
      <c r="D2401" s="236"/>
    </row>
    <row r="2402" spans="4:4" x14ac:dyDescent="0.2">
      <c r="D2402" s="236"/>
    </row>
    <row r="2403" spans="4:4" x14ac:dyDescent="0.2">
      <c r="D2403" s="236"/>
    </row>
    <row r="2404" spans="4:4" x14ac:dyDescent="0.2">
      <c r="D2404" s="236"/>
    </row>
    <row r="2405" spans="4:4" x14ac:dyDescent="0.2">
      <c r="D2405" s="236"/>
    </row>
    <row r="2406" spans="4:4" x14ac:dyDescent="0.2">
      <c r="D2406" s="236"/>
    </row>
    <row r="2407" spans="4:4" x14ac:dyDescent="0.2">
      <c r="D2407" s="236"/>
    </row>
    <row r="2408" spans="4:4" x14ac:dyDescent="0.2">
      <c r="D2408" s="236"/>
    </row>
    <row r="2409" spans="4:4" x14ac:dyDescent="0.2">
      <c r="D2409" s="236"/>
    </row>
    <row r="2410" spans="4:4" x14ac:dyDescent="0.2">
      <c r="D2410" s="236"/>
    </row>
    <row r="2411" spans="4:4" x14ac:dyDescent="0.2">
      <c r="D2411" s="236"/>
    </row>
    <row r="2412" spans="4:4" x14ac:dyDescent="0.2">
      <c r="D2412" s="236"/>
    </row>
    <row r="2413" spans="4:4" x14ac:dyDescent="0.2">
      <c r="D2413" s="236"/>
    </row>
    <row r="2414" spans="4:4" x14ac:dyDescent="0.2">
      <c r="D2414" s="236"/>
    </row>
    <row r="2415" spans="4:4" x14ac:dyDescent="0.2">
      <c r="D2415" s="236"/>
    </row>
    <row r="2416" spans="4:4" x14ac:dyDescent="0.2">
      <c r="D2416" s="236"/>
    </row>
    <row r="2417" spans="4:4" x14ac:dyDescent="0.2">
      <c r="D2417" s="236"/>
    </row>
    <row r="2418" spans="4:4" x14ac:dyDescent="0.2">
      <c r="D2418" s="236"/>
    </row>
    <row r="2419" spans="4:4" x14ac:dyDescent="0.2">
      <c r="D2419" s="236"/>
    </row>
    <row r="2420" spans="4:4" x14ac:dyDescent="0.2">
      <c r="D2420" s="236"/>
    </row>
    <row r="2421" spans="4:4" x14ac:dyDescent="0.2">
      <c r="D2421" s="236"/>
    </row>
    <row r="2422" spans="4:4" x14ac:dyDescent="0.2">
      <c r="D2422" s="236"/>
    </row>
    <row r="2423" spans="4:4" x14ac:dyDescent="0.2">
      <c r="D2423" s="236"/>
    </row>
    <row r="2424" spans="4:4" x14ac:dyDescent="0.2">
      <c r="D2424" s="236"/>
    </row>
    <row r="2425" spans="4:4" x14ac:dyDescent="0.2">
      <c r="D2425" s="236"/>
    </row>
    <row r="2426" spans="4:4" x14ac:dyDescent="0.2">
      <c r="D2426" s="236"/>
    </row>
    <row r="2427" spans="4:4" x14ac:dyDescent="0.2">
      <c r="D2427" s="236"/>
    </row>
    <row r="2428" spans="4:4" x14ac:dyDescent="0.2">
      <c r="D2428" s="236"/>
    </row>
    <row r="2429" spans="4:4" x14ac:dyDescent="0.2">
      <c r="D2429" s="236"/>
    </row>
    <row r="2430" spans="4:4" x14ac:dyDescent="0.2">
      <c r="D2430" s="236"/>
    </row>
    <row r="2431" spans="4:4" x14ac:dyDescent="0.2">
      <c r="D2431" s="236"/>
    </row>
    <row r="2432" spans="4:4" x14ac:dyDescent="0.2">
      <c r="D2432" s="236"/>
    </row>
    <row r="2433" spans="4:4" x14ac:dyDescent="0.2">
      <c r="D2433" s="236"/>
    </row>
    <row r="2434" spans="4:4" x14ac:dyDescent="0.2">
      <c r="D2434" s="236"/>
    </row>
    <row r="2435" spans="4:4" x14ac:dyDescent="0.2">
      <c r="D2435" s="236"/>
    </row>
    <row r="2436" spans="4:4" x14ac:dyDescent="0.2">
      <c r="D2436" s="236"/>
    </row>
    <row r="2437" spans="4:4" x14ac:dyDescent="0.2">
      <c r="D2437" s="236"/>
    </row>
    <row r="2438" spans="4:4" x14ac:dyDescent="0.2">
      <c r="D2438" s="236"/>
    </row>
    <row r="2439" spans="4:4" x14ac:dyDescent="0.2">
      <c r="D2439" s="236"/>
    </row>
    <row r="2440" spans="4:4" x14ac:dyDescent="0.2">
      <c r="D2440" s="236"/>
    </row>
    <row r="2441" spans="4:4" x14ac:dyDescent="0.2">
      <c r="D2441" s="236"/>
    </row>
    <row r="2442" spans="4:4" x14ac:dyDescent="0.2">
      <c r="D2442" s="236"/>
    </row>
    <row r="2443" spans="4:4" x14ac:dyDescent="0.2">
      <c r="D2443" s="236"/>
    </row>
    <row r="2444" spans="4:4" x14ac:dyDescent="0.2">
      <c r="D2444" s="236"/>
    </row>
    <row r="2445" spans="4:4" x14ac:dyDescent="0.2">
      <c r="D2445" s="236"/>
    </row>
    <row r="2446" spans="4:4" x14ac:dyDescent="0.2">
      <c r="D2446" s="236"/>
    </row>
    <row r="2447" spans="4:4" x14ac:dyDescent="0.2">
      <c r="D2447" s="236"/>
    </row>
    <row r="2448" spans="4:4" x14ac:dyDescent="0.2">
      <c r="D2448" s="236"/>
    </row>
    <row r="2449" spans="4:4" x14ac:dyDescent="0.2">
      <c r="D2449" s="236"/>
    </row>
    <row r="2450" spans="4:4" x14ac:dyDescent="0.2">
      <c r="D2450" s="236"/>
    </row>
    <row r="2451" spans="4:4" x14ac:dyDescent="0.2">
      <c r="D2451" s="236"/>
    </row>
    <row r="2452" spans="4:4" x14ac:dyDescent="0.2">
      <c r="D2452" s="236"/>
    </row>
    <row r="2453" spans="4:4" x14ac:dyDescent="0.2">
      <c r="D2453" s="236"/>
    </row>
    <row r="2454" spans="4:4" x14ac:dyDescent="0.2">
      <c r="D2454" s="236"/>
    </row>
    <row r="2455" spans="4:4" x14ac:dyDescent="0.2">
      <c r="D2455" s="236"/>
    </row>
    <row r="2456" spans="4:4" x14ac:dyDescent="0.2">
      <c r="D2456" s="236"/>
    </row>
    <row r="2457" spans="4:4" x14ac:dyDescent="0.2">
      <c r="D2457" s="236"/>
    </row>
    <row r="2458" spans="4:4" x14ac:dyDescent="0.2">
      <c r="D2458" s="236"/>
    </row>
    <row r="2459" spans="4:4" x14ac:dyDescent="0.2">
      <c r="D2459" s="236"/>
    </row>
    <row r="2460" spans="4:4" x14ac:dyDescent="0.2">
      <c r="D2460" s="236"/>
    </row>
    <row r="2461" spans="4:4" x14ac:dyDescent="0.2">
      <c r="D2461" s="236"/>
    </row>
    <row r="2462" spans="4:4" x14ac:dyDescent="0.2">
      <c r="D2462" s="236"/>
    </row>
    <row r="2463" spans="4:4" x14ac:dyDescent="0.2">
      <c r="D2463" s="236"/>
    </row>
    <row r="2464" spans="4:4" x14ac:dyDescent="0.2">
      <c r="D2464" s="236"/>
    </row>
    <row r="2465" spans="4:4" x14ac:dyDescent="0.2">
      <c r="D2465" s="236"/>
    </row>
    <row r="2466" spans="4:4" x14ac:dyDescent="0.2">
      <c r="D2466" s="236"/>
    </row>
    <row r="2467" spans="4:4" x14ac:dyDescent="0.2">
      <c r="D2467" s="236"/>
    </row>
    <row r="2468" spans="4:4" x14ac:dyDescent="0.2">
      <c r="D2468" s="236"/>
    </row>
    <row r="2469" spans="4:4" x14ac:dyDescent="0.2">
      <c r="D2469" s="236"/>
    </row>
    <row r="2470" spans="4:4" x14ac:dyDescent="0.2">
      <c r="D2470" s="236"/>
    </row>
    <row r="2471" spans="4:4" x14ac:dyDescent="0.2">
      <c r="D2471" s="236"/>
    </row>
    <row r="2472" spans="4:4" x14ac:dyDescent="0.2">
      <c r="D2472" s="236"/>
    </row>
    <row r="2473" spans="4:4" x14ac:dyDescent="0.2">
      <c r="D2473" s="236"/>
    </row>
    <row r="2474" spans="4:4" x14ac:dyDescent="0.2">
      <c r="D2474" s="236"/>
    </row>
    <row r="2475" spans="4:4" x14ac:dyDescent="0.2">
      <c r="D2475" s="236"/>
    </row>
    <row r="2476" spans="4:4" x14ac:dyDescent="0.2">
      <c r="D2476" s="236"/>
    </row>
    <row r="2477" spans="4:4" x14ac:dyDescent="0.2">
      <c r="D2477" s="236"/>
    </row>
    <row r="2478" spans="4:4" x14ac:dyDescent="0.2">
      <c r="D2478" s="236"/>
    </row>
    <row r="2479" spans="4:4" x14ac:dyDescent="0.2">
      <c r="D2479" s="236"/>
    </row>
    <row r="2480" spans="4:4" x14ac:dyDescent="0.2">
      <c r="D2480" s="236"/>
    </row>
    <row r="2481" spans="4:4" x14ac:dyDescent="0.2">
      <c r="D2481" s="236"/>
    </row>
    <row r="2482" spans="4:4" x14ac:dyDescent="0.2">
      <c r="D2482" s="236"/>
    </row>
    <row r="2483" spans="4:4" x14ac:dyDescent="0.2">
      <c r="D2483" s="236"/>
    </row>
    <row r="2484" spans="4:4" x14ac:dyDescent="0.2">
      <c r="D2484" s="236"/>
    </row>
    <row r="2485" spans="4:4" x14ac:dyDescent="0.2">
      <c r="D2485" s="236"/>
    </row>
    <row r="2486" spans="4:4" x14ac:dyDescent="0.2">
      <c r="D2486" s="236"/>
    </row>
    <row r="2487" spans="4:4" x14ac:dyDescent="0.2">
      <c r="D2487" s="236"/>
    </row>
    <row r="2488" spans="4:4" x14ac:dyDescent="0.2">
      <c r="D2488" s="236"/>
    </row>
    <row r="2489" spans="4:4" x14ac:dyDescent="0.2">
      <c r="D2489" s="236"/>
    </row>
    <row r="2490" spans="4:4" x14ac:dyDescent="0.2">
      <c r="D2490" s="236"/>
    </row>
    <row r="2491" spans="4:4" x14ac:dyDescent="0.2">
      <c r="D2491" s="236"/>
    </row>
    <row r="2492" spans="4:4" x14ac:dyDescent="0.2">
      <c r="D2492" s="236"/>
    </row>
    <row r="2493" spans="4:4" x14ac:dyDescent="0.2">
      <c r="D2493" s="236"/>
    </row>
    <row r="2494" spans="4:4" x14ac:dyDescent="0.2">
      <c r="D2494" s="236"/>
    </row>
    <row r="2495" spans="4:4" x14ac:dyDescent="0.2">
      <c r="D2495" s="236"/>
    </row>
    <row r="2496" spans="4:4" x14ac:dyDescent="0.2">
      <c r="D2496" s="236"/>
    </row>
    <row r="2497" spans="4:4" x14ac:dyDescent="0.2">
      <c r="D2497" s="236"/>
    </row>
    <row r="2498" spans="4:4" x14ac:dyDescent="0.2">
      <c r="D2498" s="236"/>
    </row>
    <row r="2499" spans="4:4" x14ac:dyDescent="0.2">
      <c r="D2499" s="236"/>
    </row>
    <row r="2500" spans="4:4" x14ac:dyDescent="0.2">
      <c r="D2500" s="236"/>
    </row>
    <row r="2501" spans="4:4" x14ac:dyDescent="0.2">
      <c r="D2501" s="236"/>
    </row>
    <row r="2502" spans="4:4" x14ac:dyDescent="0.2">
      <c r="D2502" s="236"/>
    </row>
    <row r="2503" spans="4:4" x14ac:dyDescent="0.2">
      <c r="D2503" s="236"/>
    </row>
    <row r="2504" spans="4:4" x14ac:dyDescent="0.2">
      <c r="D2504" s="236"/>
    </row>
    <row r="2505" spans="4:4" x14ac:dyDescent="0.2">
      <c r="D2505" s="236"/>
    </row>
    <row r="2506" spans="4:4" x14ac:dyDescent="0.2">
      <c r="D2506" s="236"/>
    </row>
    <row r="2507" spans="4:4" x14ac:dyDescent="0.2">
      <c r="D2507" s="236"/>
    </row>
    <row r="2508" spans="4:4" x14ac:dyDescent="0.2">
      <c r="D2508" s="236"/>
    </row>
    <row r="2509" spans="4:4" x14ac:dyDescent="0.2">
      <c r="D2509" s="236"/>
    </row>
    <row r="2510" spans="4:4" x14ac:dyDescent="0.2">
      <c r="D2510" s="236"/>
    </row>
    <row r="2511" spans="4:4" x14ac:dyDescent="0.2">
      <c r="D2511" s="236"/>
    </row>
    <row r="2512" spans="4:4" x14ac:dyDescent="0.2">
      <c r="D2512" s="236"/>
    </row>
    <row r="2513" spans="4:4" x14ac:dyDescent="0.2">
      <c r="D2513" s="236"/>
    </row>
    <row r="2514" spans="4:4" x14ac:dyDescent="0.2">
      <c r="D2514" s="236"/>
    </row>
    <row r="2515" spans="4:4" x14ac:dyDescent="0.2">
      <c r="D2515" s="236"/>
    </row>
    <row r="2516" spans="4:4" x14ac:dyDescent="0.2">
      <c r="D2516" s="236"/>
    </row>
    <row r="2517" spans="4:4" x14ac:dyDescent="0.2">
      <c r="D2517" s="236"/>
    </row>
    <row r="2518" spans="4:4" x14ac:dyDescent="0.2">
      <c r="D2518" s="236"/>
    </row>
    <row r="2519" spans="4:4" x14ac:dyDescent="0.2">
      <c r="D2519" s="236"/>
    </row>
    <row r="2520" spans="4:4" x14ac:dyDescent="0.2">
      <c r="D2520" s="236"/>
    </row>
    <row r="2521" spans="4:4" x14ac:dyDescent="0.2">
      <c r="D2521" s="236"/>
    </row>
    <row r="2522" spans="4:4" x14ac:dyDescent="0.2">
      <c r="D2522" s="236"/>
    </row>
    <row r="2523" spans="4:4" x14ac:dyDescent="0.2">
      <c r="D2523" s="236"/>
    </row>
    <row r="2524" spans="4:4" x14ac:dyDescent="0.2">
      <c r="D2524" s="236"/>
    </row>
    <row r="2525" spans="4:4" x14ac:dyDescent="0.2">
      <c r="D2525" s="236"/>
    </row>
    <row r="2526" spans="4:4" x14ac:dyDescent="0.2">
      <c r="D2526" s="236"/>
    </row>
    <row r="2527" spans="4:4" x14ac:dyDescent="0.2">
      <c r="D2527" s="236"/>
    </row>
    <row r="2528" spans="4:4" x14ac:dyDescent="0.2">
      <c r="D2528" s="236"/>
    </row>
    <row r="2529" spans="4:4" x14ac:dyDescent="0.2">
      <c r="D2529" s="236"/>
    </row>
    <row r="2530" spans="4:4" x14ac:dyDescent="0.2">
      <c r="D2530" s="236"/>
    </row>
    <row r="2531" spans="4:4" x14ac:dyDescent="0.2">
      <c r="D2531" s="236"/>
    </row>
    <row r="2532" spans="4:4" x14ac:dyDescent="0.2">
      <c r="D2532" s="236"/>
    </row>
    <row r="2533" spans="4:4" x14ac:dyDescent="0.2">
      <c r="D2533" s="236"/>
    </row>
    <row r="2534" spans="4:4" x14ac:dyDescent="0.2">
      <c r="D2534" s="236"/>
    </row>
    <row r="2535" spans="4:4" x14ac:dyDescent="0.2">
      <c r="D2535" s="236"/>
    </row>
    <row r="2536" spans="4:4" x14ac:dyDescent="0.2">
      <c r="D2536" s="236"/>
    </row>
    <row r="2537" spans="4:4" x14ac:dyDescent="0.2">
      <c r="D2537" s="236"/>
    </row>
    <row r="2538" spans="4:4" x14ac:dyDescent="0.2">
      <c r="D2538" s="236"/>
    </row>
    <row r="2539" spans="4:4" x14ac:dyDescent="0.2">
      <c r="D2539" s="236"/>
    </row>
    <row r="2540" spans="4:4" x14ac:dyDescent="0.2">
      <c r="D2540" s="236"/>
    </row>
    <row r="2541" spans="4:4" x14ac:dyDescent="0.2">
      <c r="D2541" s="236"/>
    </row>
    <row r="2542" spans="4:4" x14ac:dyDescent="0.2">
      <c r="D2542" s="236"/>
    </row>
    <row r="2543" spans="4:4" x14ac:dyDescent="0.2">
      <c r="D2543" s="236"/>
    </row>
    <row r="2544" spans="4:4" x14ac:dyDescent="0.2">
      <c r="D2544" s="236"/>
    </row>
    <row r="2545" spans="4:4" x14ac:dyDescent="0.2">
      <c r="D2545" s="236"/>
    </row>
    <row r="2546" spans="4:4" x14ac:dyDescent="0.2">
      <c r="D2546" s="236"/>
    </row>
    <row r="2547" spans="4:4" x14ac:dyDescent="0.2">
      <c r="D2547" s="236"/>
    </row>
    <row r="2548" spans="4:4" x14ac:dyDescent="0.2">
      <c r="D2548" s="236"/>
    </row>
    <row r="2549" spans="4:4" x14ac:dyDescent="0.2">
      <c r="D2549" s="236"/>
    </row>
    <row r="2550" spans="4:4" x14ac:dyDescent="0.2">
      <c r="D2550" s="236"/>
    </row>
    <row r="2551" spans="4:4" x14ac:dyDescent="0.2">
      <c r="D2551" s="236"/>
    </row>
    <row r="2552" spans="4:4" x14ac:dyDescent="0.2">
      <c r="D2552" s="236"/>
    </row>
    <row r="2553" spans="4:4" x14ac:dyDescent="0.2">
      <c r="D2553" s="236"/>
    </row>
    <row r="2554" spans="4:4" x14ac:dyDescent="0.2">
      <c r="D2554" s="236"/>
    </row>
    <row r="2555" spans="4:4" x14ac:dyDescent="0.2">
      <c r="D2555" s="236"/>
    </row>
    <row r="2556" spans="4:4" x14ac:dyDescent="0.2">
      <c r="D2556" s="236"/>
    </row>
    <row r="2557" spans="4:4" x14ac:dyDescent="0.2">
      <c r="D2557" s="236"/>
    </row>
    <row r="2558" spans="4:4" x14ac:dyDescent="0.2">
      <c r="D2558" s="236"/>
    </row>
    <row r="2559" spans="4:4" x14ac:dyDescent="0.2">
      <c r="D2559" s="236"/>
    </row>
    <row r="2560" spans="4:4" x14ac:dyDescent="0.2">
      <c r="D2560" s="236"/>
    </row>
    <row r="2561" spans="4:4" x14ac:dyDescent="0.2">
      <c r="D2561" s="236"/>
    </row>
    <row r="2562" spans="4:4" x14ac:dyDescent="0.2">
      <c r="D2562" s="236"/>
    </row>
    <row r="2563" spans="4:4" x14ac:dyDescent="0.2">
      <c r="D2563" s="236"/>
    </row>
    <row r="2564" spans="4:4" x14ac:dyDescent="0.2">
      <c r="D2564" s="236"/>
    </row>
    <row r="2565" spans="4:4" x14ac:dyDescent="0.2">
      <c r="D2565" s="236"/>
    </row>
    <row r="2566" spans="4:4" x14ac:dyDescent="0.2">
      <c r="D2566" s="236"/>
    </row>
    <row r="2567" spans="4:4" x14ac:dyDescent="0.2">
      <c r="D2567" s="236"/>
    </row>
    <row r="2568" spans="4:4" x14ac:dyDescent="0.2">
      <c r="D2568" s="236"/>
    </row>
    <row r="2569" spans="4:4" x14ac:dyDescent="0.2">
      <c r="D2569" s="236"/>
    </row>
    <row r="2570" spans="4:4" x14ac:dyDescent="0.2">
      <c r="D2570" s="236"/>
    </row>
    <row r="2571" spans="4:4" x14ac:dyDescent="0.2">
      <c r="D2571" s="236"/>
    </row>
    <row r="2572" spans="4:4" x14ac:dyDescent="0.2">
      <c r="D2572" s="236"/>
    </row>
    <row r="2573" spans="4:4" x14ac:dyDescent="0.2">
      <c r="D2573" s="236"/>
    </row>
    <row r="2574" spans="4:4" x14ac:dyDescent="0.2">
      <c r="D2574" s="236"/>
    </row>
    <row r="2575" spans="4:4" x14ac:dyDescent="0.2">
      <c r="D2575" s="236"/>
    </row>
    <row r="2576" spans="4:4" x14ac:dyDescent="0.2">
      <c r="D2576" s="236"/>
    </row>
    <row r="2577" spans="4:4" x14ac:dyDescent="0.2">
      <c r="D2577" s="236"/>
    </row>
    <row r="2578" spans="4:4" x14ac:dyDescent="0.2">
      <c r="D2578" s="236"/>
    </row>
    <row r="2579" spans="4:4" x14ac:dyDescent="0.2">
      <c r="D2579" s="236"/>
    </row>
    <row r="2580" spans="4:4" x14ac:dyDescent="0.2">
      <c r="D2580" s="236"/>
    </row>
    <row r="2581" spans="4:4" x14ac:dyDescent="0.2">
      <c r="D2581" s="236"/>
    </row>
    <row r="2582" spans="4:4" x14ac:dyDescent="0.2">
      <c r="D2582" s="236"/>
    </row>
    <row r="2583" spans="4:4" x14ac:dyDescent="0.2">
      <c r="D2583" s="236"/>
    </row>
    <row r="2584" spans="4:4" x14ac:dyDescent="0.2">
      <c r="D2584" s="236"/>
    </row>
    <row r="2585" spans="4:4" x14ac:dyDescent="0.2">
      <c r="D2585" s="236"/>
    </row>
    <row r="2586" spans="4:4" x14ac:dyDescent="0.2">
      <c r="D2586" s="236"/>
    </row>
    <row r="2587" spans="4:4" x14ac:dyDescent="0.2">
      <c r="D2587" s="236"/>
    </row>
    <row r="2588" spans="4:4" x14ac:dyDescent="0.2">
      <c r="D2588" s="236"/>
    </row>
    <row r="2589" spans="4:4" x14ac:dyDescent="0.2">
      <c r="D2589" s="236"/>
    </row>
    <row r="2590" spans="4:4" x14ac:dyDescent="0.2">
      <c r="D2590" s="236"/>
    </row>
    <row r="2591" spans="4:4" x14ac:dyDescent="0.2">
      <c r="D2591" s="236"/>
    </row>
    <row r="2592" spans="4:4" x14ac:dyDescent="0.2">
      <c r="D2592" s="236"/>
    </row>
    <row r="2593" spans="4:4" x14ac:dyDescent="0.2">
      <c r="D2593" s="236"/>
    </row>
    <row r="2594" spans="4:4" x14ac:dyDescent="0.2">
      <c r="D2594" s="236"/>
    </row>
    <row r="2595" spans="4:4" x14ac:dyDescent="0.2">
      <c r="D2595" s="236"/>
    </row>
    <row r="2596" spans="4:4" x14ac:dyDescent="0.2">
      <c r="D2596" s="236"/>
    </row>
    <row r="2597" spans="4:4" x14ac:dyDescent="0.2">
      <c r="D2597" s="236"/>
    </row>
    <row r="2598" spans="4:4" x14ac:dyDescent="0.2">
      <c r="D2598" s="236"/>
    </row>
    <row r="2599" spans="4:4" x14ac:dyDescent="0.2">
      <c r="D2599" s="236"/>
    </row>
    <row r="2600" spans="4:4" x14ac:dyDescent="0.2">
      <c r="D2600" s="236"/>
    </row>
    <row r="2601" spans="4:4" x14ac:dyDescent="0.2">
      <c r="D2601" s="236"/>
    </row>
    <row r="2602" spans="4:4" x14ac:dyDescent="0.2">
      <c r="D2602" s="236"/>
    </row>
    <row r="2603" spans="4:4" x14ac:dyDescent="0.2">
      <c r="D2603" s="236"/>
    </row>
    <row r="2604" spans="4:4" x14ac:dyDescent="0.2">
      <c r="D2604" s="236"/>
    </row>
    <row r="2605" spans="4:4" x14ac:dyDescent="0.2">
      <c r="D2605" s="236"/>
    </row>
    <row r="2606" spans="4:4" x14ac:dyDescent="0.2">
      <c r="D2606" s="236"/>
    </row>
    <row r="2607" spans="4:4" x14ac:dyDescent="0.2">
      <c r="D2607" s="236"/>
    </row>
    <row r="2608" spans="4:4" x14ac:dyDescent="0.2">
      <c r="D2608" s="236"/>
    </row>
    <row r="2609" spans="4:4" x14ac:dyDescent="0.2">
      <c r="D2609" s="236"/>
    </row>
    <row r="2610" spans="4:4" x14ac:dyDescent="0.2">
      <c r="D2610" s="236"/>
    </row>
    <row r="2611" spans="4:4" x14ac:dyDescent="0.2">
      <c r="D2611" s="236"/>
    </row>
    <row r="2612" spans="4:4" x14ac:dyDescent="0.2">
      <c r="D2612" s="236"/>
    </row>
    <row r="2613" spans="4:4" x14ac:dyDescent="0.2">
      <c r="D2613" s="236"/>
    </row>
    <row r="2614" spans="4:4" x14ac:dyDescent="0.2">
      <c r="D2614" s="236"/>
    </row>
    <row r="2615" spans="4:4" x14ac:dyDescent="0.2">
      <c r="D2615" s="236"/>
    </row>
    <row r="2616" spans="4:4" x14ac:dyDescent="0.2">
      <c r="D2616" s="236"/>
    </row>
    <row r="2617" spans="4:4" x14ac:dyDescent="0.2">
      <c r="D2617" s="236"/>
    </row>
    <row r="2618" spans="4:4" x14ac:dyDescent="0.2">
      <c r="D2618" s="236"/>
    </row>
    <row r="2619" spans="4:4" x14ac:dyDescent="0.2">
      <c r="D2619" s="236"/>
    </row>
    <row r="2620" spans="4:4" x14ac:dyDescent="0.2">
      <c r="D2620" s="236"/>
    </row>
    <row r="2621" spans="4:4" x14ac:dyDescent="0.2">
      <c r="D2621" s="236"/>
    </row>
    <row r="2622" spans="4:4" x14ac:dyDescent="0.2">
      <c r="D2622" s="236"/>
    </row>
    <row r="2623" spans="4:4" x14ac:dyDescent="0.2">
      <c r="D2623" s="236"/>
    </row>
    <row r="2624" spans="4:4" x14ac:dyDescent="0.2">
      <c r="D2624" s="236"/>
    </row>
    <row r="2625" spans="4:4" x14ac:dyDescent="0.2">
      <c r="D2625" s="236"/>
    </row>
    <row r="2626" spans="4:4" x14ac:dyDescent="0.2">
      <c r="D2626" s="236"/>
    </row>
    <row r="2627" spans="4:4" x14ac:dyDescent="0.2">
      <c r="D2627" s="236"/>
    </row>
    <row r="2628" spans="4:4" x14ac:dyDescent="0.2">
      <c r="D2628" s="236"/>
    </row>
    <row r="2629" spans="4:4" x14ac:dyDescent="0.2">
      <c r="D2629" s="236"/>
    </row>
    <row r="2630" spans="4:4" x14ac:dyDescent="0.2">
      <c r="D2630" s="236"/>
    </row>
    <row r="2631" spans="4:4" x14ac:dyDescent="0.2">
      <c r="D2631" s="236"/>
    </row>
    <row r="2632" spans="4:4" x14ac:dyDescent="0.2">
      <c r="D2632" s="236"/>
    </row>
    <row r="2633" spans="4:4" x14ac:dyDescent="0.2">
      <c r="D2633" s="236"/>
    </row>
    <row r="2634" spans="4:4" x14ac:dyDescent="0.2">
      <c r="D2634" s="236"/>
    </row>
    <row r="2635" spans="4:4" x14ac:dyDescent="0.2">
      <c r="D2635" s="236"/>
    </row>
    <row r="2636" spans="4:4" x14ac:dyDescent="0.2">
      <c r="D2636" s="236"/>
    </row>
    <row r="2637" spans="4:4" x14ac:dyDescent="0.2">
      <c r="D2637" s="236"/>
    </row>
    <row r="2638" spans="4:4" x14ac:dyDescent="0.2">
      <c r="D2638" s="236"/>
    </row>
    <row r="2639" spans="4:4" x14ac:dyDescent="0.2">
      <c r="D2639" s="236"/>
    </row>
    <row r="2640" spans="4:4" x14ac:dyDescent="0.2">
      <c r="D2640" s="236"/>
    </row>
    <row r="2641" spans="4:4" x14ac:dyDescent="0.2">
      <c r="D2641" s="236"/>
    </row>
    <row r="2642" spans="4:4" x14ac:dyDescent="0.2">
      <c r="D2642" s="236"/>
    </row>
    <row r="2643" spans="4:4" x14ac:dyDescent="0.2">
      <c r="D2643" s="236"/>
    </row>
    <row r="2644" spans="4:4" x14ac:dyDescent="0.2">
      <c r="D2644" s="236"/>
    </row>
    <row r="2645" spans="4:4" x14ac:dyDescent="0.2">
      <c r="D2645" s="236"/>
    </row>
    <row r="2646" spans="4:4" x14ac:dyDescent="0.2">
      <c r="D2646" s="236"/>
    </row>
    <row r="2647" spans="4:4" x14ac:dyDescent="0.2">
      <c r="D2647" s="236"/>
    </row>
    <row r="2648" spans="4:4" x14ac:dyDescent="0.2">
      <c r="D2648" s="236"/>
    </row>
    <row r="2649" spans="4:4" x14ac:dyDescent="0.2">
      <c r="D2649" s="236"/>
    </row>
    <row r="2650" spans="4:4" x14ac:dyDescent="0.2">
      <c r="D2650" s="236"/>
    </row>
    <row r="2651" spans="4:4" x14ac:dyDescent="0.2">
      <c r="D2651" s="236"/>
    </row>
    <row r="2652" spans="4:4" x14ac:dyDescent="0.2">
      <c r="D2652" s="236"/>
    </row>
    <row r="2653" spans="4:4" x14ac:dyDescent="0.2">
      <c r="D2653" s="236"/>
    </row>
    <row r="2654" spans="4:4" x14ac:dyDescent="0.2">
      <c r="D2654" s="236"/>
    </row>
    <row r="2655" spans="4:4" x14ac:dyDescent="0.2">
      <c r="D2655" s="236"/>
    </row>
    <row r="2656" spans="4:4" x14ac:dyDescent="0.2">
      <c r="D2656" s="236"/>
    </row>
    <row r="2657" spans="4:4" x14ac:dyDescent="0.2">
      <c r="D2657" s="236"/>
    </row>
    <row r="2658" spans="4:4" x14ac:dyDescent="0.2">
      <c r="D2658" s="236"/>
    </row>
    <row r="2659" spans="4:4" x14ac:dyDescent="0.2">
      <c r="D2659" s="236"/>
    </row>
    <row r="2660" spans="4:4" x14ac:dyDescent="0.2">
      <c r="D2660" s="236"/>
    </row>
    <row r="2661" spans="4:4" x14ac:dyDescent="0.2">
      <c r="D2661" s="236"/>
    </row>
    <row r="2662" spans="4:4" x14ac:dyDescent="0.2">
      <c r="D2662" s="236"/>
    </row>
    <row r="2663" spans="4:4" x14ac:dyDescent="0.2">
      <c r="D2663" s="236"/>
    </row>
    <row r="2664" spans="4:4" x14ac:dyDescent="0.2">
      <c r="D2664" s="236"/>
    </row>
    <row r="2665" spans="4:4" x14ac:dyDescent="0.2">
      <c r="D2665" s="236"/>
    </row>
    <row r="2666" spans="4:4" x14ac:dyDescent="0.2">
      <c r="D2666" s="236"/>
    </row>
    <row r="2667" spans="4:4" x14ac:dyDescent="0.2">
      <c r="D2667" s="236"/>
    </row>
    <row r="2668" spans="4:4" x14ac:dyDescent="0.2">
      <c r="D2668" s="236"/>
    </row>
    <row r="2669" spans="4:4" x14ac:dyDescent="0.2">
      <c r="D2669" s="236"/>
    </row>
    <row r="2670" spans="4:4" x14ac:dyDescent="0.2">
      <c r="D2670" s="236"/>
    </row>
    <row r="2671" spans="4:4" x14ac:dyDescent="0.2">
      <c r="D2671" s="236"/>
    </row>
    <row r="2672" spans="4:4" x14ac:dyDescent="0.2">
      <c r="D2672" s="236"/>
    </row>
    <row r="2673" spans="4:4" x14ac:dyDescent="0.2">
      <c r="D2673" s="236"/>
    </row>
    <row r="2674" spans="4:4" x14ac:dyDescent="0.2">
      <c r="D2674" s="236"/>
    </row>
    <row r="2675" spans="4:4" x14ac:dyDescent="0.2">
      <c r="D2675" s="236"/>
    </row>
    <row r="2676" spans="4:4" x14ac:dyDescent="0.2">
      <c r="D2676" s="236"/>
    </row>
    <row r="2677" spans="4:4" x14ac:dyDescent="0.2">
      <c r="D2677" s="236"/>
    </row>
    <row r="2678" spans="4:4" x14ac:dyDescent="0.2">
      <c r="D2678" s="236"/>
    </row>
    <row r="2679" spans="4:4" x14ac:dyDescent="0.2">
      <c r="D2679" s="236"/>
    </row>
    <row r="2680" spans="4:4" x14ac:dyDescent="0.2">
      <c r="D2680" s="236"/>
    </row>
    <row r="2681" spans="4:4" x14ac:dyDescent="0.2">
      <c r="D2681" s="236"/>
    </row>
    <row r="2682" spans="4:4" x14ac:dyDescent="0.2">
      <c r="D2682" s="236"/>
    </row>
    <row r="2683" spans="4:4" x14ac:dyDescent="0.2">
      <c r="D2683" s="236"/>
    </row>
    <row r="2684" spans="4:4" x14ac:dyDescent="0.2">
      <c r="D2684" s="236"/>
    </row>
    <row r="2685" spans="4:4" x14ac:dyDescent="0.2">
      <c r="D2685" s="236"/>
    </row>
    <row r="2686" spans="4:4" x14ac:dyDescent="0.2">
      <c r="D2686" s="236"/>
    </row>
    <row r="2687" spans="4:4" x14ac:dyDescent="0.2">
      <c r="D2687" s="236"/>
    </row>
    <row r="2688" spans="4:4" x14ac:dyDescent="0.2">
      <c r="D2688" s="236"/>
    </row>
    <row r="2689" spans="4:4" x14ac:dyDescent="0.2">
      <c r="D2689" s="236"/>
    </row>
    <row r="2690" spans="4:4" x14ac:dyDescent="0.2">
      <c r="D2690" s="236"/>
    </row>
    <row r="2691" spans="4:4" x14ac:dyDescent="0.2">
      <c r="D2691" s="236"/>
    </row>
    <row r="2692" spans="4:4" x14ac:dyDescent="0.2">
      <c r="D2692" s="236"/>
    </row>
    <row r="2693" spans="4:4" x14ac:dyDescent="0.2">
      <c r="D2693" s="236"/>
    </row>
    <row r="2694" spans="4:4" x14ac:dyDescent="0.2">
      <c r="D2694" s="236"/>
    </row>
    <row r="2695" spans="4:4" x14ac:dyDescent="0.2">
      <c r="D2695" s="236"/>
    </row>
    <row r="2696" spans="4:4" x14ac:dyDescent="0.2">
      <c r="D2696" s="236"/>
    </row>
    <row r="2697" spans="4:4" x14ac:dyDescent="0.2">
      <c r="D2697" s="236"/>
    </row>
    <row r="2698" spans="4:4" x14ac:dyDescent="0.2">
      <c r="D2698" s="236"/>
    </row>
    <row r="2699" spans="4:4" x14ac:dyDescent="0.2">
      <c r="D2699" s="236"/>
    </row>
    <row r="2700" spans="4:4" x14ac:dyDescent="0.2">
      <c r="D2700" s="236"/>
    </row>
    <row r="2701" spans="4:4" x14ac:dyDescent="0.2">
      <c r="D2701" s="236"/>
    </row>
    <row r="2702" spans="4:4" x14ac:dyDescent="0.2">
      <c r="D2702" s="236"/>
    </row>
    <row r="2703" spans="4:4" x14ac:dyDescent="0.2">
      <c r="D2703" s="236"/>
    </row>
    <row r="2704" spans="4:4" x14ac:dyDescent="0.2">
      <c r="D2704" s="236"/>
    </row>
    <row r="2705" spans="4:4" x14ac:dyDescent="0.2">
      <c r="D2705" s="236"/>
    </row>
    <row r="2706" spans="4:4" x14ac:dyDescent="0.2">
      <c r="D2706" s="236"/>
    </row>
    <row r="2707" spans="4:4" x14ac:dyDescent="0.2">
      <c r="D2707" s="236"/>
    </row>
    <row r="2708" spans="4:4" x14ac:dyDescent="0.2">
      <c r="D2708" s="236"/>
    </row>
    <row r="2709" spans="4:4" x14ac:dyDescent="0.2">
      <c r="D2709" s="236"/>
    </row>
    <row r="2710" spans="4:4" x14ac:dyDescent="0.2">
      <c r="D2710" s="236"/>
    </row>
    <row r="2711" spans="4:4" x14ac:dyDescent="0.2">
      <c r="D2711" s="236"/>
    </row>
    <row r="2712" spans="4:4" x14ac:dyDescent="0.2">
      <c r="D2712" s="236"/>
    </row>
    <row r="2713" spans="4:4" x14ac:dyDescent="0.2">
      <c r="D2713" s="236"/>
    </row>
    <row r="2714" spans="4:4" x14ac:dyDescent="0.2">
      <c r="D2714" s="236"/>
    </row>
    <row r="2715" spans="4:4" x14ac:dyDescent="0.2">
      <c r="D2715" s="236"/>
    </row>
    <row r="2716" spans="4:4" x14ac:dyDescent="0.2">
      <c r="D2716" s="236"/>
    </row>
    <row r="2717" spans="4:4" x14ac:dyDescent="0.2">
      <c r="D2717" s="236"/>
    </row>
    <row r="2718" spans="4:4" x14ac:dyDescent="0.2">
      <c r="D2718" s="236"/>
    </row>
    <row r="2719" spans="4:4" x14ac:dyDescent="0.2">
      <c r="D2719" s="236"/>
    </row>
    <row r="2720" spans="4:4" x14ac:dyDescent="0.2">
      <c r="D2720" s="236"/>
    </row>
    <row r="2721" spans="4:4" x14ac:dyDescent="0.2">
      <c r="D2721" s="236"/>
    </row>
    <row r="2722" spans="4:4" x14ac:dyDescent="0.2">
      <c r="D2722" s="236"/>
    </row>
    <row r="2723" spans="4:4" x14ac:dyDescent="0.2">
      <c r="D2723" s="236"/>
    </row>
    <row r="2724" spans="4:4" x14ac:dyDescent="0.2">
      <c r="D2724" s="236"/>
    </row>
    <row r="2725" spans="4:4" x14ac:dyDescent="0.2">
      <c r="D2725" s="236"/>
    </row>
    <row r="2726" spans="4:4" x14ac:dyDescent="0.2">
      <c r="D2726" s="236"/>
    </row>
    <row r="2727" spans="4:4" x14ac:dyDescent="0.2">
      <c r="D2727" s="236"/>
    </row>
    <row r="2728" spans="4:4" x14ac:dyDescent="0.2">
      <c r="D2728" s="236"/>
    </row>
    <row r="2729" spans="4:4" x14ac:dyDescent="0.2">
      <c r="D2729" s="236"/>
    </row>
    <row r="2730" spans="4:4" x14ac:dyDescent="0.2">
      <c r="D2730" s="236"/>
    </row>
    <row r="2731" spans="4:4" x14ac:dyDescent="0.2">
      <c r="D2731" s="236"/>
    </row>
    <row r="2732" spans="4:4" x14ac:dyDescent="0.2">
      <c r="D2732" s="236"/>
    </row>
    <row r="2733" spans="4:4" x14ac:dyDescent="0.2">
      <c r="D2733" s="236"/>
    </row>
    <row r="2734" spans="4:4" x14ac:dyDescent="0.2">
      <c r="D2734" s="236"/>
    </row>
    <row r="2735" spans="4:4" x14ac:dyDescent="0.2">
      <c r="D2735" s="236"/>
    </row>
    <row r="2736" spans="4:4" x14ac:dyDescent="0.2">
      <c r="D2736" s="236"/>
    </row>
    <row r="2737" spans="4:4" x14ac:dyDescent="0.2">
      <c r="D2737" s="236"/>
    </row>
    <row r="2738" spans="4:4" x14ac:dyDescent="0.2">
      <c r="D2738" s="236"/>
    </row>
    <row r="2739" spans="4:4" x14ac:dyDescent="0.2">
      <c r="D2739" s="236"/>
    </row>
    <row r="2740" spans="4:4" x14ac:dyDescent="0.2">
      <c r="D2740" s="236"/>
    </row>
    <row r="2741" spans="4:4" x14ac:dyDescent="0.2">
      <c r="D2741" s="236"/>
    </row>
    <row r="2742" spans="4:4" x14ac:dyDescent="0.2">
      <c r="D2742" s="236"/>
    </row>
    <row r="2743" spans="4:4" x14ac:dyDescent="0.2">
      <c r="D2743" s="236"/>
    </row>
    <row r="2744" spans="4:4" x14ac:dyDescent="0.2">
      <c r="D2744" s="236"/>
    </row>
    <row r="2745" spans="4:4" x14ac:dyDescent="0.2">
      <c r="D2745" s="236"/>
    </row>
    <row r="2746" spans="4:4" x14ac:dyDescent="0.2">
      <c r="D2746" s="236"/>
    </row>
    <row r="2747" spans="4:4" x14ac:dyDescent="0.2">
      <c r="D2747" s="236"/>
    </row>
    <row r="2748" spans="4:4" x14ac:dyDescent="0.2">
      <c r="D2748" s="236"/>
    </row>
    <row r="2749" spans="4:4" x14ac:dyDescent="0.2">
      <c r="D2749" s="236"/>
    </row>
    <row r="2750" spans="4:4" x14ac:dyDescent="0.2">
      <c r="D2750" s="236"/>
    </row>
    <row r="2751" spans="4:4" x14ac:dyDescent="0.2">
      <c r="D2751" s="236"/>
    </row>
    <row r="2752" spans="4:4" x14ac:dyDescent="0.2">
      <c r="D2752" s="236"/>
    </row>
    <row r="2753" spans="4:4" x14ac:dyDescent="0.2">
      <c r="D2753" s="236"/>
    </row>
    <row r="2754" spans="4:4" x14ac:dyDescent="0.2">
      <c r="D2754" s="236"/>
    </row>
    <row r="2755" spans="4:4" x14ac:dyDescent="0.2">
      <c r="D2755" s="236"/>
    </row>
    <row r="2756" spans="4:4" x14ac:dyDescent="0.2">
      <c r="D2756" s="236"/>
    </row>
    <row r="2757" spans="4:4" x14ac:dyDescent="0.2">
      <c r="D2757" s="236"/>
    </row>
    <row r="2758" spans="4:4" x14ac:dyDescent="0.2">
      <c r="D2758" s="236"/>
    </row>
    <row r="2759" spans="4:4" x14ac:dyDescent="0.2">
      <c r="D2759" s="236"/>
    </row>
    <row r="2760" spans="4:4" x14ac:dyDescent="0.2">
      <c r="D2760" s="236"/>
    </row>
    <row r="2761" spans="4:4" x14ac:dyDescent="0.2">
      <c r="D2761" s="236"/>
    </row>
    <row r="2762" spans="4:4" x14ac:dyDescent="0.2">
      <c r="D2762" s="236"/>
    </row>
    <row r="2763" spans="4:4" x14ac:dyDescent="0.2">
      <c r="D2763" s="236"/>
    </row>
    <row r="2764" spans="4:4" x14ac:dyDescent="0.2">
      <c r="D2764" s="236"/>
    </row>
    <row r="2765" spans="4:4" x14ac:dyDescent="0.2">
      <c r="D2765" s="236"/>
    </row>
    <row r="2766" spans="4:4" x14ac:dyDescent="0.2">
      <c r="D2766" s="236"/>
    </row>
    <row r="2767" spans="4:4" x14ac:dyDescent="0.2">
      <c r="D2767" s="236"/>
    </row>
    <row r="2768" spans="4:4" x14ac:dyDescent="0.2">
      <c r="D2768" s="236"/>
    </row>
    <row r="2769" spans="4:4" x14ac:dyDescent="0.2">
      <c r="D2769" s="236"/>
    </row>
    <row r="2770" spans="4:4" x14ac:dyDescent="0.2">
      <c r="D2770" s="236"/>
    </row>
    <row r="2771" spans="4:4" x14ac:dyDescent="0.2">
      <c r="D2771" s="236"/>
    </row>
    <row r="2772" spans="4:4" x14ac:dyDescent="0.2">
      <c r="D2772" s="236"/>
    </row>
    <row r="2773" spans="4:4" x14ac:dyDescent="0.2">
      <c r="D2773" s="236"/>
    </row>
    <row r="2774" spans="4:4" x14ac:dyDescent="0.2">
      <c r="D2774" s="236"/>
    </row>
    <row r="2775" spans="4:4" x14ac:dyDescent="0.2">
      <c r="D2775" s="236"/>
    </row>
    <row r="2776" spans="4:4" x14ac:dyDescent="0.2">
      <c r="D2776" s="236"/>
    </row>
    <row r="2777" spans="4:4" x14ac:dyDescent="0.2">
      <c r="D2777" s="236"/>
    </row>
    <row r="2778" spans="4:4" x14ac:dyDescent="0.2">
      <c r="D2778" s="236"/>
    </row>
    <row r="2779" spans="4:4" x14ac:dyDescent="0.2">
      <c r="D2779" s="236"/>
    </row>
    <row r="2780" spans="4:4" x14ac:dyDescent="0.2">
      <c r="D2780" s="236"/>
    </row>
    <row r="2781" spans="4:4" x14ac:dyDescent="0.2">
      <c r="D2781" s="236"/>
    </row>
    <row r="2782" spans="4:4" x14ac:dyDescent="0.2">
      <c r="D2782" s="236"/>
    </row>
    <row r="2783" spans="4:4" x14ac:dyDescent="0.2">
      <c r="D2783" s="236"/>
    </row>
    <row r="2784" spans="4:4" x14ac:dyDescent="0.2">
      <c r="D2784" s="236"/>
    </row>
    <row r="2785" spans="4:4" x14ac:dyDescent="0.2">
      <c r="D2785" s="236"/>
    </row>
    <row r="2786" spans="4:4" x14ac:dyDescent="0.2">
      <c r="D2786" s="236"/>
    </row>
    <row r="2787" spans="4:4" x14ac:dyDescent="0.2">
      <c r="D2787" s="236"/>
    </row>
    <row r="2788" spans="4:4" x14ac:dyDescent="0.2">
      <c r="D2788" s="236"/>
    </row>
    <row r="2789" spans="4:4" x14ac:dyDescent="0.2">
      <c r="D2789" s="236"/>
    </row>
    <row r="2790" spans="4:4" x14ac:dyDescent="0.2">
      <c r="D2790" s="236"/>
    </row>
    <row r="2791" spans="4:4" x14ac:dyDescent="0.2">
      <c r="D2791" s="236"/>
    </row>
    <row r="2792" spans="4:4" x14ac:dyDescent="0.2">
      <c r="D2792" s="236"/>
    </row>
    <row r="2793" spans="4:4" x14ac:dyDescent="0.2">
      <c r="D2793" s="236"/>
    </row>
    <row r="2794" spans="4:4" x14ac:dyDescent="0.2">
      <c r="D2794" s="236"/>
    </row>
    <row r="2795" spans="4:4" x14ac:dyDescent="0.2">
      <c r="D2795" s="236"/>
    </row>
    <row r="2796" spans="4:4" x14ac:dyDescent="0.2">
      <c r="D2796" s="236"/>
    </row>
    <row r="2797" spans="4:4" x14ac:dyDescent="0.2">
      <c r="D2797" s="236"/>
    </row>
    <row r="2798" spans="4:4" x14ac:dyDescent="0.2">
      <c r="D2798" s="236"/>
    </row>
    <row r="2799" spans="4:4" x14ac:dyDescent="0.2">
      <c r="D2799" s="236"/>
    </row>
    <row r="2800" spans="4:4" x14ac:dyDescent="0.2">
      <c r="D2800" s="236"/>
    </row>
    <row r="2801" spans="4:4" x14ac:dyDescent="0.2">
      <c r="D2801" s="236"/>
    </row>
    <row r="2802" spans="4:4" x14ac:dyDescent="0.2">
      <c r="D2802" s="236"/>
    </row>
    <row r="2803" spans="4:4" x14ac:dyDescent="0.2">
      <c r="D2803" s="236"/>
    </row>
    <row r="2804" spans="4:4" x14ac:dyDescent="0.2">
      <c r="D2804" s="236"/>
    </row>
    <row r="2805" spans="4:4" x14ac:dyDescent="0.2">
      <c r="D2805" s="236"/>
    </row>
    <row r="2806" spans="4:4" x14ac:dyDescent="0.2">
      <c r="D2806" s="236"/>
    </row>
    <row r="2807" spans="4:4" x14ac:dyDescent="0.2">
      <c r="D2807" s="236"/>
    </row>
    <row r="2808" spans="4:4" x14ac:dyDescent="0.2">
      <c r="D2808" s="236"/>
    </row>
    <row r="2809" spans="4:4" x14ac:dyDescent="0.2">
      <c r="D2809" s="236"/>
    </row>
    <row r="2810" spans="4:4" x14ac:dyDescent="0.2">
      <c r="D2810" s="236"/>
    </row>
    <row r="2811" spans="4:4" x14ac:dyDescent="0.2">
      <c r="D2811" s="236"/>
    </row>
    <row r="2812" spans="4:4" x14ac:dyDescent="0.2">
      <c r="D2812" s="236"/>
    </row>
    <row r="2813" spans="4:4" x14ac:dyDescent="0.2">
      <c r="D2813" s="236"/>
    </row>
    <row r="2814" spans="4:4" x14ac:dyDescent="0.2">
      <c r="D2814" s="236"/>
    </row>
    <row r="2815" spans="4:4" x14ac:dyDescent="0.2">
      <c r="D2815" s="236"/>
    </row>
    <row r="2816" spans="4:4" x14ac:dyDescent="0.2">
      <c r="D2816" s="236"/>
    </row>
    <row r="2817" spans="4:4" x14ac:dyDescent="0.2">
      <c r="D2817" s="236"/>
    </row>
    <row r="2818" spans="4:4" x14ac:dyDescent="0.2">
      <c r="D2818" s="236"/>
    </row>
    <row r="2819" spans="4:4" x14ac:dyDescent="0.2">
      <c r="D2819" s="236"/>
    </row>
    <row r="2820" spans="4:4" x14ac:dyDescent="0.2">
      <c r="D2820" s="236"/>
    </row>
    <row r="2821" spans="4:4" x14ac:dyDescent="0.2">
      <c r="D2821" s="236"/>
    </row>
    <row r="2822" spans="4:4" x14ac:dyDescent="0.2">
      <c r="D2822" s="236"/>
    </row>
    <row r="2823" spans="4:4" x14ac:dyDescent="0.2">
      <c r="D2823" s="236"/>
    </row>
    <row r="2824" spans="4:4" x14ac:dyDescent="0.2">
      <c r="D2824" s="236"/>
    </row>
    <row r="2825" spans="4:4" x14ac:dyDescent="0.2">
      <c r="D2825" s="236"/>
    </row>
    <row r="2826" spans="4:4" x14ac:dyDescent="0.2">
      <c r="D2826" s="236"/>
    </row>
    <row r="2827" spans="4:4" x14ac:dyDescent="0.2">
      <c r="D2827" s="236"/>
    </row>
    <row r="2828" spans="4:4" x14ac:dyDescent="0.2">
      <c r="D2828" s="236"/>
    </row>
    <row r="2829" spans="4:4" x14ac:dyDescent="0.2">
      <c r="D2829" s="236"/>
    </row>
    <row r="2830" spans="4:4" x14ac:dyDescent="0.2">
      <c r="D2830" s="236"/>
    </row>
    <row r="2831" spans="4:4" x14ac:dyDescent="0.2">
      <c r="D2831" s="236"/>
    </row>
    <row r="2832" spans="4:4" x14ac:dyDescent="0.2">
      <c r="D2832" s="236"/>
    </row>
    <row r="2833" spans="4:4" x14ac:dyDescent="0.2">
      <c r="D2833" s="236"/>
    </row>
    <row r="2834" spans="4:4" x14ac:dyDescent="0.2">
      <c r="D2834" s="236"/>
    </row>
    <row r="2835" spans="4:4" x14ac:dyDescent="0.2">
      <c r="D2835" s="236"/>
    </row>
    <row r="2836" spans="4:4" x14ac:dyDescent="0.2">
      <c r="D2836" s="236"/>
    </row>
    <row r="2837" spans="4:4" x14ac:dyDescent="0.2">
      <c r="D2837" s="236"/>
    </row>
    <row r="2838" spans="4:4" x14ac:dyDescent="0.2">
      <c r="D2838" s="236"/>
    </row>
    <row r="2839" spans="4:4" x14ac:dyDescent="0.2">
      <c r="D2839" s="236"/>
    </row>
    <row r="2840" spans="4:4" x14ac:dyDescent="0.2">
      <c r="D2840" s="236"/>
    </row>
    <row r="2841" spans="4:4" x14ac:dyDescent="0.2">
      <c r="D2841" s="236"/>
    </row>
    <row r="2842" spans="4:4" x14ac:dyDescent="0.2">
      <c r="D2842" s="236"/>
    </row>
    <row r="2843" spans="4:4" x14ac:dyDescent="0.2">
      <c r="D2843" s="236"/>
    </row>
    <row r="2844" spans="4:4" x14ac:dyDescent="0.2">
      <c r="D2844" s="236"/>
    </row>
    <row r="2845" spans="4:4" x14ac:dyDescent="0.2">
      <c r="D2845" s="236"/>
    </row>
    <row r="2846" spans="4:4" x14ac:dyDescent="0.2">
      <c r="D2846" s="236"/>
    </row>
    <row r="2847" spans="4:4" x14ac:dyDescent="0.2">
      <c r="D2847" s="236"/>
    </row>
    <row r="2848" spans="4:4" x14ac:dyDescent="0.2">
      <c r="D2848" s="236"/>
    </row>
    <row r="2849" spans="4:4" x14ac:dyDescent="0.2">
      <c r="D2849" s="236"/>
    </row>
    <row r="2850" spans="4:4" x14ac:dyDescent="0.2">
      <c r="D2850" s="236"/>
    </row>
    <row r="2851" spans="4:4" x14ac:dyDescent="0.2">
      <c r="D2851" s="236"/>
    </row>
    <row r="2852" spans="4:4" x14ac:dyDescent="0.2">
      <c r="D2852" s="236"/>
    </row>
    <row r="2853" spans="4:4" x14ac:dyDescent="0.2">
      <c r="D2853" s="236"/>
    </row>
    <row r="2854" spans="4:4" x14ac:dyDescent="0.2">
      <c r="D2854" s="236"/>
    </row>
    <row r="2855" spans="4:4" x14ac:dyDescent="0.2">
      <c r="D2855" s="236"/>
    </row>
    <row r="2856" spans="4:4" x14ac:dyDescent="0.2">
      <c r="D2856" s="236"/>
    </row>
    <row r="2857" spans="4:4" x14ac:dyDescent="0.2">
      <c r="D2857" s="236"/>
    </row>
    <row r="2858" spans="4:4" x14ac:dyDescent="0.2">
      <c r="D2858" s="236"/>
    </row>
    <row r="2859" spans="4:4" x14ac:dyDescent="0.2">
      <c r="D2859" s="236"/>
    </row>
    <row r="2860" spans="4:4" x14ac:dyDescent="0.2">
      <c r="D2860" s="236"/>
    </row>
    <row r="2861" spans="4:4" x14ac:dyDescent="0.2">
      <c r="D2861" s="236"/>
    </row>
    <row r="2862" spans="4:4" x14ac:dyDescent="0.2">
      <c r="D2862" s="236"/>
    </row>
    <row r="2863" spans="4:4" x14ac:dyDescent="0.2">
      <c r="D2863" s="236"/>
    </row>
    <row r="2864" spans="4:4" x14ac:dyDescent="0.2">
      <c r="D2864" s="236"/>
    </row>
    <row r="2865" spans="4:4" x14ac:dyDescent="0.2">
      <c r="D2865" s="236"/>
    </row>
    <row r="2866" spans="4:4" x14ac:dyDescent="0.2">
      <c r="D2866" s="236"/>
    </row>
    <row r="2867" spans="4:4" x14ac:dyDescent="0.2">
      <c r="D2867" s="236"/>
    </row>
    <row r="2868" spans="4:4" x14ac:dyDescent="0.2">
      <c r="D2868" s="236"/>
    </row>
    <row r="2869" spans="4:4" x14ac:dyDescent="0.2">
      <c r="D2869" s="236"/>
    </row>
    <row r="2870" spans="4:4" x14ac:dyDescent="0.2">
      <c r="D2870" s="236"/>
    </row>
    <row r="2871" spans="4:4" x14ac:dyDescent="0.2">
      <c r="D2871" s="236"/>
    </row>
    <row r="2872" spans="4:4" x14ac:dyDescent="0.2">
      <c r="D2872" s="236"/>
    </row>
    <row r="2873" spans="4:4" x14ac:dyDescent="0.2">
      <c r="D2873" s="236"/>
    </row>
    <row r="2874" spans="4:4" x14ac:dyDescent="0.2">
      <c r="D2874" s="236"/>
    </row>
    <row r="2875" spans="4:4" x14ac:dyDescent="0.2">
      <c r="D2875" s="236"/>
    </row>
    <row r="2876" spans="4:4" x14ac:dyDescent="0.2">
      <c r="D2876" s="236"/>
    </row>
    <row r="2877" spans="4:4" x14ac:dyDescent="0.2">
      <c r="D2877" s="236"/>
    </row>
    <row r="2878" spans="4:4" x14ac:dyDescent="0.2">
      <c r="D2878" s="236"/>
    </row>
    <row r="2879" spans="4:4" x14ac:dyDescent="0.2">
      <c r="D2879" s="236"/>
    </row>
    <row r="2880" spans="4:4" x14ac:dyDescent="0.2">
      <c r="D2880" s="236"/>
    </row>
    <row r="2881" spans="4:4" x14ac:dyDescent="0.2">
      <c r="D2881" s="236"/>
    </row>
    <row r="2882" spans="4:4" x14ac:dyDescent="0.2">
      <c r="D2882" s="236"/>
    </row>
    <row r="2883" spans="4:4" x14ac:dyDescent="0.2">
      <c r="D2883" s="236"/>
    </row>
    <row r="2884" spans="4:4" x14ac:dyDescent="0.2">
      <c r="D2884" s="236"/>
    </row>
    <row r="2885" spans="4:4" x14ac:dyDescent="0.2">
      <c r="D2885" s="236"/>
    </row>
    <row r="2886" spans="4:4" x14ac:dyDescent="0.2">
      <c r="D2886" s="236"/>
    </row>
    <row r="2887" spans="4:4" x14ac:dyDescent="0.2">
      <c r="D2887" s="236"/>
    </row>
    <row r="2888" spans="4:4" x14ac:dyDescent="0.2">
      <c r="D2888" s="236"/>
    </row>
    <row r="2889" spans="4:4" x14ac:dyDescent="0.2">
      <c r="D2889" s="236"/>
    </row>
    <row r="2890" spans="4:4" x14ac:dyDescent="0.2">
      <c r="D2890" s="236"/>
    </row>
    <row r="2891" spans="4:4" x14ac:dyDescent="0.2">
      <c r="D2891" s="236"/>
    </row>
    <row r="2892" spans="4:4" x14ac:dyDescent="0.2">
      <c r="D2892" s="236"/>
    </row>
    <row r="2893" spans="4:4" x14ac:dyDescent="0.2">
      <c r="D2893" s="236"/>
    </row>
    <row r="2894" spans="4:4" x14ac:dyDescent="0.2">
      <c r="D2894" s="236"/>
    </row>
    <row r="2895" spans="4:4" x14ac:dyDescent="0.2">
      <c r="D2895" s="236"/>
    </row>
    <row r="2896" spans="4:4" x14ac:dyDescent="0.2">
      <c r="D2896" s="236"/>
    </row>
    <row r="2897" spans="4:4" x14ac:dyDescent="0.2">
      <c r="D2897" s="236"/>
    </row>
    <row r="2898" spans="4:4" x14ac:dyDescent="0.2">
      <c r="D2898" s="236"/>
    </row>
    <row r="2899" spans="4:4" x14ac:dyDescent="0.2">
      <c r="D2899" s="236"/>
    </row>
    <row r="2900" spans="4:4" x14ac:dyDescent="0.2">
      <c r="D2900" s="236"/>
    </row>
    <row r="2901" spans="4:4" x14ac:dyDescent="0.2">
      <c r="D2901" s="236"/>
    </row>
    <row r="2902" spans="4:4" x14ac:dyDescent="0.2">
      <c r="D2902" s="236"/>
    </row>
    <row r="2903" spans="4:4" x14ac:dyDescent="0.2">
      <c r="D2903" s="236"/>
    </row>
    <row r="2904" spans="4:4" x14ac:dyDescent="0.2">
      <c r="D2904" s="236"/>
    </row>
    <row r="2905" spans="4:4" x14ac:dyDescent="0.2">
      <c r="D2905" s="236"/>
    </row>
    <row r="2906" spans="4:4" x14ac:dyDescent="0.2">
      <c r="D2906" s="236"/>
    </row>
    <row r="2907" spans="4:4" x14ac:dyDescent="0.2">
      <c r="D2907" s="236"/>
    </row>
    <row r="2908" spans="4:4" x14ac:dyDescent="0.2">
      <c r="D2908" s="236"/>
    </row>
    <row r="2909" spans="4:4" x14ac:dyDescent="0.2">
      <c r="D2909" s="236"/>
    </row>
    <row r="2910" spans="4:4" x14ac:dyDescent="0.2">
      <c r="D2910" s="236"/>
    </row>
    <row r="2911" spans="4:4" x14ac:dyDescent="0.2">
      <c r="D2911" s="236"/>
    </row>
    <row r="2912" spans="4:4" x14ac:dyDescent="0.2">
      <c r="D2912" s="236"/>
    </row>
    <row r="2913" spans="4:4" x14ac:dyDescent="0.2">
      <c r="D2913" s="236"/>
    </row>
    <row r="2914" spans="4:4" x14ac:dyDescent="0.2">
      <c r="D2914" s="236"/>
    </row>
    <row r="2915" spans="4:4" x14ac:dyDescent="0.2">
      <c r="D2915" s="236"/>
    </row>
    <row r="2916" spans="4:4" x14ac:dyDescent="0.2">
      <c r="D2916" s="236"/>
    </row>
    <row r="2917" spans="4:4" x14ac:dyDescent="0.2">
      <c r="D2917" s="236"/>
    </row>
    <row r="2918" spans="4:4" x14ac:dyDescent="0.2">
      <c r="D2918" s="236"/>
    </row>
    <row r="2919" spans="4:4" x14ac:dyDescent="0.2">
      <c r="D2919" s="236"/>
    </row>
    <row r="2920" spans="4:4" x14ac:dyDescent="0.2">
      <c r="D2920" s="236"/>
    </row>
    <row r="2921" spans="4:4" x14ac:dyDescent="0.2">
      <c r="D2921" s="236"/>
    </row>
    <row r="2922" spans="4:4" x14ac:dyDescent="0.2">
      <c r="D2922" s="236"/>
    </row>
    <row r="2923" spans="4:4" x14ac:dyDescent="0.2">
      <c r="D2923" s="236"/>
    </row>
    <row r="2924" spans="4:4" x14ac:dyDescent="0.2">
      <c r="D2924" s="236"/>
    </row>
    <row r="2925" spans="4:4" x14ac:dyDescent="0.2">
      <c r="D2925" s="236"/>
    </row>
    <row r="2926" spans="4:4" x14ac:dyDescent="0.2">
      <c r="D2926" s="236"/>
    </row>
    <row r="2927" spans="4:4" x14ac:dyDescent="0.2">
      <c r="D2927" s="236"/>
    </row>
    <row r="2928" spans="4:4" x14ac:dyDescent="0.2">
      <c r="D2928" s="236"/>
    </row>
    <row r="2929" spans="4:4" x14ac:dyDescent="0.2">
      <c r="D2929" s="236"/>
    </row>
    <row r="2930" spans="4:4" x14ac:dyDescent="0.2">
      <c r="D2930" s="236"/>
    </row>
    <row r="2931" spans="4:4" x14ac:dyDescent="0.2">
      <c r="D2931" s="236"/>
    </row>
    <row r="2932" spans="4:4" x14ac:dyDescent="0.2">
      <c r="D2932" s="236"/>
    </row>
    <row r="2933" spans="4:4" x14ac:dyDescent="0.2">
      <c r="D2933" s="236"/>
    </row>
    <row r="2934" spans="4:4" x14ac:dyDescent="0.2">
      <c r="D2934" s="236"/>
    </row>
    <row r="2935" spans="4:4" x14ac:dyDescent="0.2">
      <c r="D2935" s="236"/>
    </row>
    <row r="2936" spans="4:4" x14ac:dyDescent="0.2">
      <c r="D2936" s="236"/>
    </row>
    <row r="2937" spans="4:4" x14ac:dyDescent="0.2">
      <c r="D2937" s="236"/>
    </row>
    <row r="2938" spans="4:4" x14ac:dyDescent="0.2">
      <c r="D2938" s="236"/>
    </row>
    <row r="2939" spans="4:4" x14ac:dyDescent="0.2">
      <c r="D2939" s="236"/>
    </row>
    <row r="2940" spans="4:4" x14ac:dyDescent="0.2">
      <c r="D2940" s="236"/>
    </row>
    <row r="2941" spans="4:4" x14ac:dyDescent="0.2">
      <c r="D2941" s="236"/>
    </row>
    <row r="2942" spans="4:4" x14ac:dyDescent="0.2">
      <c r="D2942" s="236"/>
    </row>
    <row r="2943" spans="4:4" x14ac:dyDescent="0.2">
      <c r="D2943" s="236"/>
    </row>
    <row r="2944" spans="4:4" x14ac:dyDescent="0.2">
      <c r="D2944" s="236"/>
    </row>
    <row r="2945" spans="4:4" x14ac:dyDescent="0.2">
      <c r="D2945" s="236"/>
    </row>
    <row r="2946" spans="4:4" x14ac:dyDescent="0.2">
      <c r="D2946" s="236"/>
    </row>
    <row r="2947" spans="4:4" x14ac:dyDescent="0.2">
      <c r="D2947" s="236"/>
    </row>
    <row r="2948" spans="4:4" x14ac:dyDescent="0.2">
      <c r="D2948" s="236"/>
    </row>
    <row r="2949" spans="4:4" x14ac:dyDescent="0.2">
      <c r="D2949" s="236"/>
    </row>
    <row r="2950" spans="4:4" x14ac:dyDescent="0.2">
      <c r="D2950" s="236"/>
    </row>
    <row r="2951" spans="4:4" x14ac:dyDescent="0.2">
      <c r="D2951" s="236"/>
    </row>
    <row r="2952" spans="4:4" x14ac:dyDescent="0.2">
      <c r="D2952" s="236"/>
    </row>
    <row r="2953" spans="4:4" x14ac:dyDescent="0.2">
      <c r="D2953" s="236"/>
    </row>
    <row r="2954" spans="4:4" x14ac:dyDescent="0.2">
      <c r="D2954" s="236"/>
    </row>
    <row r="2955" spans="4:4" x14ac:dyDescent="0.2">
      <c r="D2955" s="236"/>
    </row>
    <row r="2956" spans="4:4" x14ac:dyDescent="0.2">
      <c r="D2956" s="236"/>
    </row>
    <row r="2957" spans="4:4" x14ac:dyDescent="0.2">
      <c r="D2957" s="236"/>
    </row>
    <row r="2958" spans="4:4" x14ac:dyDescent="0.2">
      <c r="D2958" s="236"/>
    </row>
    <row r="2959" spans="4:4" x14ac:dyDescent="0.2">
      <c r="D2959" s="236"/>
    </row>
    <row r="2960" spans="4:4" x14ac:dyDescent="0.2">
      <c r="D2960" s="236"/>
    </row>
    <row r="2961" spans="4:4" x14ac:dyDescent="0.2">
      <c r="D2961" s="236"/>
    </row>
    <row r="2962" spans="4:4" x14ac:dyDescent="0.2">
      <c r="D2962" s="236"/>
    </row>
    <row r="2963" spans="4:4" x14ac:dyDescent="0.2">
      <c r="D2963" s="236"/>
    </row>
    <row r="2964" spans="4:4" x14ac:dyDescent="0.2">
      <c r="D2964" s="236"/>
    </row>
    <row r="2965" spans="4:4" x14ac:dyDescent="0.2">
      <c r="D2965" s="236"/>
    </row>
    <row r="2966" spans="4:4" x14ac:dyDescent="0.2">
      <c r="D2966" s="236"/>
    </row>
    <row r="2967" spans="4:4" x14ac:dyDescent="0.2">
      <c r="D2967" s="236"/>
    </row>
    <row r="2968" spans="4:4" x14ac:dyDescent="0.2">
      <c r="D2968" s="236"/>
    </row>
    <row r="2969" spans="4:4" x14ac:dyDescent="0.2">
      <c r="D2969" s="236"/>
    </row>
    <row r="2970" spans="4:4" x14ac:dyDescent="0.2">
      <c r="D2970" s="236"/>
    </row>
    <row r="2971" spans="4:4" x14ac:dyDescent="0.2">
      <c r="D2971" s="236"/>
    </row>
    <row r="2972" spans="4:4" x14ac:dyDescent="0.2">
      <c r="D2972" s="236"/>
    </row>
    <row r="2973" spans="4:4" x14ac:dyDescent="0.2">
      <c r="D2973" s="236"/>
    </row>
    <row r="2974" spans="4:4" x14ac:dyDescent="0.2">
      <c r="D2974" s="236"/>
    </row>
    <row r="2975" spans="4:4" x14ac:dyDescent="0.2">
      <c r="D2975" s="236"/>
    </row>
    <row r="2976" spans="4:4" x14ac:dyDescent="0.2">
      <c r="D2976" s="236"/>
    </row>
    <row r="2977" spans="4:4" x14ac:dyDescent="0.2">
      <c r="D2977" s="236"/>
    </row>
    <row r="2978" spans="4:4" x14ac:dyDescent="0.2">
      <c r="D2978" s="236"/>
    </row>
    <row r="2979" spans="4:4" x14ac:dyDescent="0.2">
      <c r="D2979" s="236"/>
    </row>
    <row r="2980" spans="4:4" x14ac:dyDescent="0.2">
      <c r="D2980" s="236"/>
    </row>
    <row r="2981" spans="4:4" x14ac:dyDescent="0.2">
      <c r="D2981" s="236"/>
    </row>
    <row r="2982" spans="4:4" x14ac:dyDescent="0.2">
      <c r="D2982" s="236"/>
    </row>
    <row r="2983" spans="4:4" x14ac:dyDescent="0.2">
      <c r="D2983" s="236"/>
    </row>
    <row r="2984" spans="4:4" x14ac:dyDescent="0.2">
      <c r="D2984" s="236"/>
    </row>
    <row r="2985" spans="4:4" x14ac:dyDescent="0.2">
      <c r="D2985" s="236"/>
    </row>
    <row r="2986" spans="4:4" x14ac:dyDescent="0.2">
      <c r="D2986" s="236"/>
    </row>
    <row r="2987" spans="4:4" x14ac:dyDescent="0.2">
      <c r="D2987" s="236"/>
    </row>
    <row r="2988" spans="4:4" x14ac:dyDescent="0.2">
      <c r="D2988" s="236"/>
    </row>
    <row r="2989" spans="4:4" x14ac:dyDescent="0.2">
      <c r="D2989" s="236"/>
    </row>
    <row r="2990" spans="4:4" x14ac:dyDescent="0.2">
      <c r="D2990" s="236"/>
    </row>
    <row r="2991" spans="4:4" x14ac:dyDescent="0.2">
      <c r="D2991" s="236"/>
    </row>
    <row r="2992" spans="4:4" x14ac:dyDescent="0.2">
      <c r="D2992" s="236"/>
    </row>
    <row r="2993" spans="4:4" x14ac:dyDescent="0.2">
      <c r="D2993" s="236"/>
    </row>
    <row r="2994" spans="4:4" x14ac:dyDescent="0.2">
      <c r="D2994" s="236"/>
    </row>
    <row r="2995" spans="4:4" x14ac:dyDescent="0.2">
      <c r="D2995" s="236"/>
    </row>
    <row r="2996" spans="4:4" x14ac:dyDescent="0.2">
      <c r="D2996" s="236"/>
    </row>
    <row r="2997" spans="4:4" x14ac:dyDescent="0.2">
      <c r="D2997" s="236"/>
    </row>
    <row r="2998" spans="4:4" x14ac:dyDescent="0.2">
      <c r="D2998" s="236"/>
    </row>
    <row r="2999" spans="4:4" x14ac:dyDescent="0.2">
      <c r="D2999" s="236"/>
    </row>
    <row r="3000" spans="4:4" x14ac:dyDescent="0.2">
      <c r="D3000" s="236"/>
    </row>
    <row r="3001" spans="4:4" x14ac:dyDescent="0.2">
      <c r="D3001" s="236"/>
    </row>
    <row r="3002" spans="4:4" x14ac:dyDescent="0.2">
      <c r="D3002" s="236"/>
    </row>
    <row r="3003" spans="4:4" x14ac:dyDescent="0.2">
      <c r="D3003" s="236"/>
    </row>
    <row r="3004" spans="4:4" x14ac:dyDescent="0.2">
      <c r="D3004" s="236"/>
    </row>
    <row r="3005" spans="4:4" x14ac:dyDescent="0.2">
      <c r="D3005" s="236"/>
    </row>
    <row r="3006" spans="4:4" x14ac:dyDescent="0.2">
      <c r="D3006" s="236"/>
    </row>
    <row r="3007" spans="4:4" x14ac:dyDescent="0.2">
      <c r="D3007" s="236"/>
    </row>
    <row r="3008" spans="4:4" x14ac:dyDescent="0.2">
      <c r="D3008" s="236"/>
    </row>
    <row r="3009" spans="4:4" x14ac:dyDescent="0.2">
      <c r="D3009" s="236"/>
    </row>
    <row r="3010" spans="4:4" x14ac:dyDescent="0.2">
      <c r="D3010" s="236"/>
    </row>
    <row r="3011" spans="4:4" x14ac:dyDescent="0.2">
      <c r="D3011" s="236"/>
    </row>
    <row r="3012" spans="4:4" x14ac:dyDescent="0.2">
      <c r="D3012" s="236"/>
    </row>
    <row r="3013" spans="4:4" x14ac:dyDescent="0.2">
      <c r="D3013" s="236"/>
    </row>
    <row r="3014" spans="4:4" x14ac:dyDescent="0.2">
      <c r="D3014" s="236"/>
    </row>
    <row r="3015" spans="4:4" x14ac:dyDescent="0.2">
      <c r="D3015" s="236"/>
    </row>
    <row r="3016" spans="4:4" x14ac:dyDescent="0.2">
      <c r="D3016" s="236"/>
    </row>
    <row r="3017" spans="4:4" x14ac:dyDescent="0.2">
      <c r="D3017" s="236"/>
    </row>
    <row r="3018" spans="4:4" x14ac:dyDescent="0.2">
      <c r="D3018" s="236"/>
    </row>
    <row r="3019" spans="4:4" x14ac:dyDescent="0.2">
      <c r="D3019" s="236"/>
    </row>
    <row r="3020" spans="4:4" x14ac:dyDescent="0.2">
      <c r="D3020" s="236"/>
    </row>
    <row r="3021" spans="4:4" x14ac:dyDescent="0.2">
      <c r="D3021" s="236"/>
    </row>
    <row r="3022" spans="4:4" x14ac:dyDescent="0.2">
      <c r="D3022" s="236"/>
    </row>
    <row r="3023" spans="4:4" x14ac:dyDescent="0.2">
      <c r="D3023" s="236"/>
    </row>
    <row r="3024" spans="4:4" x14ac:dyDescent="0.2">
      <c r="D3024" s="236"/>
    </row>
    <row r="3025" spans="4:4" x14ac:dyDescent="0.2">
      <c r="D3025" s="236"/>
    </row>
    <row r="3026" spans="4:4" x14ac:dyDescent="0.2">
      <c r="D3026" s="236"/>
    </row>
    <row r="3027" spans="4:4" x14ac:dyDescent="0.2">
      <c r="D3027" s="236"/>
    </row>
    <row r="3028" spans="4:4" x14ac:dyDescent="0.2">
      <c r="D3028" s="236"/>
    </row>
    <row r="3029" spans="4:4" x14ac:dyDescent="0.2">
      <c r="D3029" s="236"/>
    </row>
    <row r="3030" spans="4:4" x14ac:dyDescent="0.2">
      <c r="D3030" s="236"/>
    </row>
    <row r="3031" spans="4:4" x14ac:dyDescent="0.2">
      <c r="D3031" s="236"/>
    </row>
    <row r="3032" spans="4:4" x14ac:dyDescent="0.2">
      <c r="D3032" s="236"/>
    </row>
    <row r="3033" spans="4:4" x14ac:dyDescent="0.2">
      <c r="D3033" s="236"/>
    </row>
    <row r="3034" spans="4:4" x14ac:dyDescent="0.2">
      <c r="D3034" s="236"/>
    </row>
    <row r="3035" spans="4:4" x14ac:dyDescent="0.2">
      <c r="D3035" s="236"/>
    </row>
    <row r="3036" spans="4:4" x14ac:dyDescent="0.2">
      <c r="D3036" s="236"/>
    </row>
    <row r="3037" spans="4:4" x14ac:dyDescent="0.2">
      <c r="D3037" s="236"/>
    </row>
    <row r="3038" spans="4:4" x14ac:dyDescent="0.2">
      <c r="D3038" s="236"/>
    </row>
    <row r="3039" spans="4:4" x14ac:dyDescent="0.2">
      <c r="D3039" s="236"/>
    </row>
    <row r="3040" spans="4:4" x14ac:dyDescent="0.2">
      <c r="D3040" s="236"/>
    </row>
    <row r="3041" spans="4:4" x14ac:dyDescent="0.2">
      <c r="D3041" s="236"/>
    </row>
    <row r="3042" spans="4:4" x14ac:dyDescent="0.2">
      <c r="D3042" s="236"/>
    </row>
    <row r="3043" spans="4:4" x14ac:dyDescent="0.2">
      <c r="D3043" s="236"/>
    </row>
    <row r="3044" spans="4:4" x14ac:dyDescent="0.2">
      <c r="D3044" s="236"/>
    </row>
    <row r="3045" spans="4:4" x14ac:dyDescent="0.2">
      <c r="D3045" s="236"/>
    </row>
    <row r="3046" spans="4:4" x14ac:dyDescent="0.2">
      <c r="D3046" s="236"/>
    </row>
    <row r="3047" spans="4:4" x14ac:dyDescent="0.2">
      <c r="D3047" s="236"/>
    </row>
    <row r="3048" spans="4:4" x14ac:dyDescent="0.2">
      <c r="D3048" s="236"/>
    </row>
    <row r="3049" spans="4:4" x14ac:dyDescent="0.2">
      <c r="D3049" s="236"/>
    </row>
    <row r="3050" spans="4:4" x14ac:dyDescent="0.2">
      <c r="D3050" s="236"/>
    </row>
    <row r="3051" spans="4:4" x14ac:dyDescent="0.2">
      <c r="D3051" s="236"/>
    </row>
    <row r="3052" spans="4:4" x14ac:dyDescent="0.2">
      <c r="D3052" s="236"/>
    </row>
    <row r="3053" spans="4:4" x14ac:dyDescent="0.2">
      <c r="D3053" s="236"/>
    </row>
    <row r="3054" spans="4:4" x14ac:dyDescent="0.2">
      <c r="D3054" s="236"/>
    </row>
    <row r="3055" spans="4:4" x14ac:dyDescent="0.2">
      <c r="D3055" s="236"/>
    </row>
    <row r="3056" spans="4:4" x14ac:dyDescent="0.2">
      <c r="D3056" s="236"/>
    </row>
    <row r="3057" spans="4:4" x14ac:dyDescent="0.2">
      <c r="D3057" s="236"/>
    </row>
    <row r="3058" spans="4:4" x14ac:dyDescent="0.2">
      <c r="D3058" s="236"/>
    </row>
    <row r="3059" spans="4:4" x14ac:dyDescent="0.2">
      <c r="D3059" s="236"/>
    </row>
    <row r="3060" spans="4:4" x14ac:dyDescent="0.2">
      <c r="D3060" s="236"/>
    </row>
    <row r="3061" spans="4:4" x14ac:dyDescent="0.2">
      <c r="D3061" s="236"/>
    </row>
    <row r="3062" spans="4:4" x14ac:dyDescent="0.2">
      <c r="D3062" s="236"/>
    </row>
    <row r="3063" spans="4:4" x14ac:dyDescent="0.2">
      <c r="D3063" s="236"/>
    </row>
    <row r="3064" spans="4:4" x14ac:dyDescent="0.2">
      <c r="D3064" s="236"/>
    </row>
    <row r="3065" spans="4:4" x14ac:dyDescent="0.2">
      <c r="D3065" s="236"/>
    </row>
    <row r="3066" spans="4:4" x14ac:dyDescent="0.2">
      <c r="D3066" s="236"/>
    </row>
    <row r="3067" spans="4:4" x14ac:dyDescent="0.2">
      <c r="D3067" s="236"/>
    </row>
    <row r="3068" spans="4:4" x14ac:dyDescent="0.2">
      <c r="D3068" s="236"/>
    </row>
    <row r="3069" spans="4:4" x14ac:dyDescent="0.2">
      <c r="D3069" s="236"/>
    </row>
    <row r="3070" spans="4:4" x14ac:dyDescent="0.2">
      <c r="D3070" s="236"/>
    </row>
    <row r="3071" spans="4:4" x14ac:dyDescent="0.2">
      <c r="D3071" s="236"/>
    </row>
    <row r="3072" spans="4:4" x14ac:dyDescent="0.2">
      <c r="D3072" s="236"/>
    </row>
    <row r="3073" spans="4:4" x14ac:dyDescent="0.2">
      <c r="D3073" s="236"/>
    </row>
    <row r="3074" spans="4:4" x14ac:dyDescent="0.2">
      <c r="D3074" s="236"/>
    </row>
    <row r="3075" spans="4:4" x14ac:dyDescent="0.2">
      <c r="D3075" s="236"/>
    </row>
    <row r="3076" spans="4:4" x14ac:dyDescent="0.2">
      <c r="D3076" s="236"/>
    </row>
    <row r="3077" spans="4:4" x14ac:dyDescent="0.2">
      <c r="D3077" s="236"/>
    </row>
    <row r="3078" spans="4:4" x14ac:dyDescent="0.2">
      <c r="D3078" s="236"/>
    </row>
    <row r="3079" spans="4:4" x14ac:dyDescent="0.2">
      <c r="D3079" s="236"/>
    </row>
    <row r="3080" spans="4:4" x14ac:dyDescent="0.2">
      <c r="D3080" s="236"/>
    </row>
    <row r="3081" spans="4:4" x14ac:dyDescent="0.2">
      <c r="D3081" s="236"/>
    </row>
    <row r="3082" spans="4:4" x14ac:dyDescent="0.2">
      <c r="D3082" s="236"/>
    </row>
    <row r="3083" spans="4:4" x14ac:dyDescent="0.2">
      <c r="D3083" s="236"/>
    </row>
    <row r="3084" spans="4:4" x14ac:dyDescent="0.2">
      <c r="D3084" s="236"/>
    </row>
    <row r="3085" spans="4:4" x14ac:dyDescent="0.2">
      <c r="D3085" s="236"/>
    </row>
    <row r="3086" spans="4:4" x14ac:dyDescent="0.2">
      <c r="D3086" s="236"/>
    </row>
    <row r="3087" spans="4:4" x14ac:dyDescent="0.2">
      <c r="D3087" s="236"/>
    </row>
    <row r="3088" spans="4:4" x14ac:dyDescent="0.2">
      <c r="D3088" s="236"/>
    </row>
    <row r="3089" spans="4:4" x14ac:dyDescent="0.2">
      <c r="D3089" s="236"/>
    </row>
    <row r="3090" spans="4:4" x14ac:dyDescent="0.2">
      <c r="D3090" s="236"/>
    </row>
    <row r="3091" spans="4:4" x14ac:dyDescent="0.2">
      <c r="D3091" s="236"/>
    </row>
    <row r="3092" spans="4:4" x14ac:dyDescent="0.2">
      <c r="D3092" s="236"/>
    </row>
    <row r="3093" spans="4:4" x14ac:dyDescent="0.2">
      <c r="D3093" s="236"/>
    </row>
    <row r="3094" spans="4:4" x14ac:dyDescent="0.2">
      <c r="D3094" s="236"/>
    </row>
    <row r="3095" spans="4:4" x14ac:dyDescent="0.2">
      <c r="D3095" s="236"/>
    </row>
    <row r="3096" spans="4:4" x14ac:dyDescent="0.2">
      <c r="D3096" s="236"/>
    </row>
    <row r="3097" spans="4:4" x14ac:dyDescent="0.2">
      <c r="D3097" s="236"/>
    </row>
    <row r="3098" spans="4:4" x14ac:dyDescent="0.2">
      <c r="D3098" s="236"/>
    </row>
    <row r="3099" spans="4:4" x14ac:dyDescent="0.2">
      <c r="D3099" s="236"/>
    </row>
    <row r="3100" spans="4:4" x14ac:dyDescent="0.2">
      <c r="D3100" s="236"/>
    </row>
    <row r="3101" spans="4:4" x14ac:dyDescent="0.2">
      <c r="D3101" s="236"/>
    </row>
    <row r="3102" spans="4:4" x14ac:dyDescent="0.2">
      <c r="D3102" s="236"/>
    </row>
    <row r="3103" spans="4:4" x14ac:dyDescent="0.2">
      <c r="D3103" s="236"/>
    </row>
    <row r="3104" spans="4:4" x14ac:dyDescent="0.2">
      <c r="D3104" s="236"/>
    </row>
    <row r="3105" spans="4:4" x14ac:dyDescent="0.2">
      <c r="D3105" s="236"/>
    </row>
    <row r="3106" spans="4:4" x14ac:dyDescent="0.2">
      <c r="D3106" s="236"/>
    </row>
    <row r="3107" spans="4:4" x14ac:dyDescent="0.2">
      <c r="D3107" s="236"/>
    </row>
    <row r="3108" spans="4:4" x14ac:dyDescent="0.2">
      <c r="D3108" s="236"/>
    </row>
    <row r="3109" spans="4:4" x14ac:dyDescent="0.2">
      <c r="D3109" s="236"/>
    </row>
    <row r="3110" spans="4:4" x14ac:dyDescent="0.2">
      <c r="D3110" s="236"/>
    </row>
    <row r="3111" spans="4:4" x14ac:dyDescent="0.2">
      <c r="D3111" s="236"/>
    </row>
    <row r="3112" spans="4:4" x14ac:dyDescent="0.2">
      <c r="D3112" s="236"/>
    </row>
    <row r="3113" spans="4:4" x14ac:dyDescent="0.2">
      <c r="D3113" s="236"/>
    </row>
    <row r="3114" spans="4:4" x14ac:dyDescent="0.2">
      <c r="D3114" s="236"/>
    </row>
    <row r="3115" spans="4:4" x14ac:dyDescent="0.2">
      <c r="D3115" s="236"/>
    </row>
    <row r="3116" spans="4:4" x14ac:dyDescent="0.2">
      <c r="D3116" s="236"/>
    </row>
    <row r="3117" spans="4:4" x14ac:dyDescent="0.2">
      <c r="D3117" s="236"/>
    </row>
    <row r="3118" spans="4:4" x14ac:dyDescent="0.2">
      <c r="D3118" s="236"/>
    </row>
    <row r="3119" spans="4:4" x14ac:dyDescent="0.2">
      <c r="D3119" s="236"/>
    </row>
    <row r="3120" spans="4:4" x14ac:dyDescent="0.2">
      <c r="D3120" s="236"/>
    </row>
    <row r="3121" spans="4:4" x14ac:dyDescent="0.2">
      <c r="D3121" s="236"/>
    </row>
    <row r="3122" spans="4:4" x14ac:dyDescent="0.2">
      <c r="D3122" s="236"/>
    </row>
    <row r="3123" spans="4:4" x14ac:dyDescent="0.2">
      <c r="D3123" s="236"/>
    </row>
    <row r="3124" spans="4:4" x14ac:dyDescent="0.2">
      <c r="D3124" s="236"/>
    </row>
    <row r="3125" spans="4:4" x14ac:dyDescent="0.2">
      <c r="D3125" s="236"/>
    </row>
    <row r="3126" spans="4:4" x14ac:dyDescent="0.2">
      <c r="D3126" s="236"/>
    </row>
    <row r="3127" spans="4:4" x14ac:dyDescent="0.2">
      <c r="D3127" s="236"/>
    </row>
    <row r="3128" spans="4:4" x14ac:dyDescent="0.2">
      <c r="D3128" s="236"/>
    </row>
    <row r="3129" spans="4:4" x14ac:dyDescent="0.2">
      <c r="D3129" s="236"/>
    </row>
    <row r="3130" spans="4:4" x14ac:dyDescent="0.2">
      <c r="D3130" s="236"/>
    </row>
    <row r="3131" spans="4:4" x14ac:dyDescent="0.2">
      <c r="D3131" s="236"/>
    </row>
    <row r="3132" spans="4:4" x14ac:dyDescent="0.2">
      <c r="D3132" s="236"/>
    </row>
    <row r="3133" spans="4:4" x14ac:dyDescent="0.2">
      <c r="D3133" s="236"/>
    </row>
    <row r="3134" spans="4:4" x14ac:dyDescent="0.2">
      <c r="D3134" s="236"/>
    </row>
    <row r="3135" spans="4:4" x14ac:dyDescent="0.2">
      <c r="D3135" s="236"/>
    </row>
    <row r="3136" spans="4:4" x14ac:dyDescent="0.2">
      <c r="D3136" s="236"/>
    </row>
    <row r="3137" spans="4:4" x14ac:dyDescent="0.2">
      <c r="D3137" s="236"/>
    </row>
    <row r="3138" spans="4:4" x14ac:dyDescent="0.2">
      <c r="D3138" s="236"/>
    </row>
    <row r="3139" spans="4:4" x14ac:dyDescent="0.2">
      <c r="D3139" s="236"/>
    </row>
    <row r="3140" spans="4:4" x14ac:dyDescent="0.2">
      <c r="D3140" s="236"/>
    </row>
    <row r="3141" spans="4:4" x14ac:dyDescent="0.2">
      <c r="D3141" s="236"/>
    </row>
    <row r="3142" spans="4:4" x14ac:dyDescent="0.2">
      <c r="D3142" s="236"/>
    </row>
    <row r="3143" spans="4:4" x14ac:dyDescent="0.2">
      <c r="D3143" s="236"/>
    </row>
    <row r="3144" spans="4:4" x14ac:dyDescent="0.2">
      <c r="D3144" s="236"/>
    </row>
    <row r="3145" spans="4:4" x14ac:dyDescent="0.2">
      <c r="D3145" s="236"/>
    </row>
    <row r="3146" spans="4:4" x14ac:dyDescent="0.2">
      <c r="D3146" s="236"/>
    </row>
    <row r="3147" spans="4:4" x14ac:dyDescent="0.2">
      <c r="D3147" s="236"/>
    </row>
    <row r="3148" spans="4:4" x14ac:dyDescent="0.2">
      <c r="D3148" s="236"/>
    </row>
    <row r="3149" spans="4:4" x14ac:dyDescent="0.2">
      <c r="D3149" s="236"/>
    </row>
    <row r="3150" spans="4:4" x14ac:dyDescent="0.2">
      <c r="D3150" s="236"/>
    </row>
    <row r="3151" spans="4:4" x14ac:dyDescent="0.2">
      <c r="D3151" s="236"/>
    </row>
    <row r="3152" spans="4:4" x14ac:dyDescent="0.2">
      <c r="D3152" s="236"/>
    </row>
    <row r="3153" spans="4:4" x14ac:dyDescent="0.2">
      <c r="D3153" s="236"/>
    </row>
    <row r="3154" spans="4:4" x14ac:dyDescent="0.2">
      <c r="D3154" s="236"/>
    </row>
    <row r="3155" spans="4:4" x14ac:dyDescent="0.2">
      <c r="D3155" s="236"/>
    </row>
    <row r="3156" spans="4:4" x14ac:dyDescent="0.2">
      <c r="D3156" s="236"/>
    </row>
    <row r="3157" spans="4:4" x14ac:dyDescent="0.2">
      <c r="D3157" s="236"/>
    </row>
    <row r="3158" spans="4:4" x14ac:dyDescent="0.2">
      <c r="D3158" s="236"/>
    </row>
    <row r="3159" spans="4:4" x14ac:dyDescent="0.2">
      <c r="D3159" s="236"/>
    </row>
    <row r="3160" spans="4:4" x14ac:dyDescent="0.2">
      <c r="D3160" s="236"/>
    </row>
    <row r="3161" spans="4:4" x14ac:dyDescent="0.2">
      <c r="D3161" s="236"/>
    </row>
    <row r="3162" spans="4:4" x14ac:dyDescent="0.2">
      <c r="D3162" s="236"/>
    </row>
    <row r="3163" spans="4:4" x14ac:dyDescent="0.2">
      <c r="D3163" s="236"/>
    </row>
    <row r="3164" spans="4:4" x14ac:dyDescent="0.2">
      <c r="D3164" s="236"/>
    </row>
    <row r="3165" spans="4:4" x14ac:dyDescent="0.2">
      <c r="D3165" s="236"/>
    </row>
    <row r="3166" spans="4:4" x14ac:dyDescent="0.2">
      <c r="D3166" s="236"/>
    </row>
    <row r="3167" spans="4:4" x14ac:dyDescent="0.2">
      <c r="D3167" s="236"/>
    </row>
    <row r="3168" spans="4:4" x14ac:dyDescent="0.2">
      <c r="D3168" s="236"/>
    </row>
    <row r="3169" spans="4:4" x14ac:dyDescent="0.2">
      <c r="D3169" s="236"/>
    </row>
    <row r="3170" spans="4:4" x14ac:dyDescent="0.2">
      <c r="D3170" s="236"/>
    </row>
    <row r="3171" spans="4:4" x14ac:dyDescent="0.2">
      <c r="D3171" s="236"/>
    </row>
    <row r="3172" spans="4:4" x14ac:dyDescent="0.2">
      <c r="D3172" s="236"/>
    </row>
    <row r="3173" spans="4:4" x14ac:dyDescent="0.2">
      <c r="D3173" s="236"/>
    </row>
    <row r="3174" spans="4:4" x14ac:dyDescent="0.2">
      <c r="D3174" s="236"/>
    </row>
    <row r="3175" spans="4:4" x14ac:dyDescent="0.2">
      <c r="D3175" s="236"/>
    </row>
    <row r="3176" spans="4:4" x14ac:dyDescent="0.2">
      <c r="D3176" s="236"/>
    </row>
    <row r="3177" spans="4:4" x14ac:dyDescent="0.2">
      <c r="D3177" s="236"/>
    </row>
    <row r="3178" spans="4:4" x14ac:dyDescent="0.2">
      <c r="D3178" s="236"/>
    </row>
    <row r="3179" spans="4:4" x14ac:dyDescent="0.2">
      <c r="D3179" s="236"/>
    </row>
    <row r="3180" spans="4:4" x14ac:dyDescent="0.2">
      <c r="D3180" s="236"/>
    </row>
    <row r="3181" spans="4:4" x14ac:dyDescent="0.2">
      <c r="D3181" s="236"/>
    </row>
    <row r="3182" spans="4:4" x14ac:dyDescent="0.2">
      <c r="D3182" s="236"/>
    </row>
    <row r="3183" spans="4:4" x14ac:dyDescent="0.2">
      <c r="D3183" s="236"/>
    </row>
    <row r="3184" spans="4:4" x14ac:dyDescent="0.2">
      <c r="D3184" s="236"/>
    </row>
    <row r="3185" spans="4:4" x14ac:dyDescent="0.2">
      <c r="D3185" s="236"/>
    </row>
    <row r="3186" spans="4:4" x14ac:dyDescent="0.2">
      <c r="D3186" s="236"/>
    </row>
    <row r="3187" spans="4:4" x14ac:dyDescent="0.2">
      <c r="D3187" s="236"/>
    </row>
    <row r="3188" spans="4:4" x14ac:dyDescent="0.2">
      <c r="D3188" s="236"/>
    </row>
    <row r="3189" spans="4:4" x14ac:dyDescent="0.2">
      <c r="D3189" s="236"/>
    </row>
    <row r="3190" spans="4:4" x14ac:dyDescent="0.2">
      <c r="D3190" s="236"/>
    </row>
    <row r="3191" spans="4:4" x14ac:dyDescent="0.2">
      <c r="D3191" s="236"/>
    </row>
    <row r="3192" spans="4:4" x14ac:dyDescent="0.2">
      <c r="D3192" s="236"/>
    </row>
    <row r="3193" spans="4:4" x14ac:dyDescent="0.2">
      <c r="D3193" s="236"/>
    </row>
    <row r="3194" spans="4:4" x14ac:dyDescent="0.2">
      <c r="D3194" s="236"/>
    </row>
    <row r="3195" spans="4:4" x14ac:dyDescent="0.2">
      <c r="D3195" s="236"/>
    </row>
    <row r="3196" spans="4:4" x14ac:dyDescent="0.2">
      <c r="D3196" s="236"/>
    </row>
    <row r="3197" spans="4:4" x14ac:dyDescent="0.2">
      <c r="D3197" s="236"/>
    </row>
    <row r="3198" spans="4:4" x14ac:dyDescent="0.2">
      <c r="D3198" s="236"/>
    </row>
    <row r="3199" spans="4:4" x14ac:dyDescent="0.2">
      <c r="D3199" s="236"/>
    </row>
    <row r="3200" spans="4:4" x14ac:dyDescent="0.2">
      <c r="D3200" s="236"/>
    </row>
    <row r="3201" spans="4:4" x14ac:dyDescent="0.2">
      <c r="D3201" s="236"/>
    </row>
    <row r="3202" spans="4:4" x14ac:dyDescent="0.2">
      <c r="D3202" s="236"/>
    </row>
    <row r="3203" spans="4:4" x14ac:dyDescent="0.2">
      <c r="D3203" s="236"/>
    </row>
    <row r="3204" spans="4:4" x14ac:dyDescent="0.2">
      <c r="D3204" s="236"/>
    </row>
    <row r="3205" spans="4:4" x14ac:dyDescent="0.2">
      <c r="D3205" s="236"/>
    </row>
    <row r="3206" spans="4:4" x14ac:dyDescent="0.2">
      <c r="D3206" s="236"/>
    </row>
    <row r="3207" spans="4:4" x14ac:dyDescent="0.2">
      <c r="D3207" s="236"/>
    </row>
    <row r="3208" spans="4:4" x14ac:dyDescent="0.2">
      <c r="D3208" s="236"/>
    </row>
    <row r="3209" spans="4:4" x14ac:dyDescent="0.2">
      <c r="D3209" s="236"/>
    </row>
    <row r="3210" spans="4:4" x14ac:dyDescent="0.2">
      <c r="D3210" s="236"/>
    </row>
    <row r="3211" spans="4:4" x14ac:dyDescent="0.2">
      <c r="D3211" s="236"/>
    </row>
    <row r="3212" spans="4:4" x14ac:dyDescent="0.2">
      <c r="D3212" s="236"/>
    </row>
    <row r="3213" spans="4:4" x14ac:dyDescent="0.2">
      <c r="D3213" s="236"/>
    </row>
    <row r="3214" spans="4:4" x14ac:dyDescent="0.2">
      <c r="D3214" s="236"/>
    </row>
    <row r="3215" spans="4:4" x14ac:dyDescent="0.2">
      <c r="D3215" s="236"/>
    </row>
    <row r="3216" spans="4:4" x14ac:dyDescent="0.2">
      <c r="D3216" s="236"/>
    </row>
    <row r="3217" spans="4:4" x14ac:dyDescent="0.2">
      <c r="D3217" s="236"/>
    </row>
    <row r="3218" spans="4:4" x14ac:dyDescent="0.2">
      <c r="D3218" s="236"/>
    </row>
    <row r="3219" spans="4:4" x14ac:dyDescent="0.2">
      <c r="D3219" s="236"/>
    </row>
    <row r="3220" spans="4:4" x14ac:dyDescent="0.2">
      <c r="D3220" s="236"/>
    </row>
    <row r="3221" spans="4:4" x14ac:dyDescent="0.2">
      <c r="D3221" s="236"/>
    </row>
    <row r="3222" spans="4:4" x14ac:dyDescent="0.2">
      <c r="D3222" s="236"/>
    </row>
    <row r="3223" spans="4:4" x14ac:dyDescent="0.2">
      <c r="D3223" s="236"/>
    </row>
    <row r="3224" spans="4:4" x14ac:dyDescent="0.2">
      <c r="D3224" s="236"/>
    </row>
    <row r="3225" spans="4:4" x14ac:dyDescent="0.2">
      <c r="D3225" s="236"/>
    </row>
    <row r="3226" spans="4:4" x14ac:dyDescent="0.2">
      <c r="D3226" s="236"/>
    </row>
    <row r="3227" spans="4:4" x14ac:dyDescent="0.2">
      <c r="D3227" s="236"/>
    </row>
    <row r="3228" spans="4:4" x14ac:dyDescent="0.2">
      <c r="D3228" s="236"/>
    </row>
    <row r="3229" spans="4:4" x14ac:dyDescent="0.2">
      <c r="D3229" s="236"/>
    </row>
    <row r="3230" spans="4:4" x14ac:dyDescent="0.2">
      <c r="D3230" s="236"/>
    </row>
    <row r="3231" spans="4:4" x14ac:dyDescent="0.2">
      <c r="D3231" s="236"/>
    </row>
    <row r="3232" spans="4:4" x14ac:dyDescent="0.2">
      <c r="D3232" s="236"/>
    </row>
    <row r="3233" spans="4:4" x14ac:dyDescent="0.2">
      <c r="D3233" s="236"/>
    </row>
    <row r="3234" spans="4:4" x14ac:dyDescent="0.2">
      <c r="D3234" s="236"/>
    </row>
    <row r="3235" spans="4:4" x14ac:dyDescent="0.2">
      <c r="D3235" s="236"/>
    </row>
    <row r="3236" spans="4:4" x14ac:dyDescent="0.2">
      <c r="D3236" s="236"/>
    </row>
    <row r="3237" spans="4:4" x14ac:dyDescent="0.2">
      <c r="D3237" s="236"/>
    </row>
    <row r="3238" spans="4:4" x14ac:dyDescent="0.2">
      <c r="D3238" s="236"/>
    </row>
    <row r="3239" spans="4:4" x14ac:dyDescent="0.2">
      <c r="D3239" s="236"/>
    </row>
    <row r="3240" spans="4:4" x14ac:dyDescent="0.2">
      <c r="D3240" s="236"/>
    </row>
    <row r="3241" spans="4:4" x14ac:dyDescent="0.2">
      <c r="D3241" s="236"/>
    </row>
    <row r="3242" spans="4:4" x14ac:dyDescent="0.2">
      <c r="D3242" s="236"/>
    </row>
    <row r="3243" spans="4:4" x14ac:dyDescent="0.2">
      <c r="D3243" s="236"/>
    </row>
    <row r="3244" spans="4:4" x14ac:dyDescent="0.2">
      <c r="D3244" s="236"/>
    </row>
    <row r="3245" spans="4:4" x14ac:dyDescent="0.2">
      <c r="D3245" s="236"/>
    </row>
    <row r="3246" spans="4:4" x14ac:dyDescent="0.2">
      <c r="D3246" s="236"/>
    </row>
    <row r="3247" spans="4:4" x14ac:dyDescent="0.2">
      <c r="D3247" s="236"/>
    </row>
    <row r="3248" spans="4:4" x14ac:dyDescent="0.2">
      <c r="D3248" s="236"/>
    </row>
    <row r="3249" spans="4:4" x14ac:dyDescent="0.2">
      <c r="D3249" s="236"/>
    </row>
    <row r="3250" spans="4:4" x14ac:dyDescent="0.2">
      <c r="D3250" s="236"/>
    </row>
    <row r="3251" spans="4:4" x14ac:dyDescent="0.2">
      <c r="D3251" s="236"/>
    </row>
    <row r="3252" spans="4:4" x14ac:dyDescent="0.2">
      <c r="D3252" s="236"/>
    </row>
    <row r="3253" spans="4:4" x14ac:dyDescent="0.2">
      <c r="D3253" s="236"/>
    </row>
    <row r="3254" spans="4:4" x14ac:dyDescent="0.2">
      <c r="D3254" s="236"/>
    </row>
    <row r="3255" spans="4:4" x14ac:dyDescent="0.2">
      <c r="D3255" s="236"/>
    </row>
    <row r="3256" spans="4:4" x14ac:dyDescent="0.2">
      <c r="D3256" s="236"/>
    </row>
    <row r="3257" spans="4:4" x14ac:dyDescent="0.2">
      <c r="D3257" s="236"/>
    </row>
    <row r="3258" spans="4:4" x14ac:dyDescent="0.2">
      <c r="D3258" s="236"/>
    </row>
    <row r="3259" spans="4:4" x14ac:dyDescent="0.2">
      <c r="D3259" s="236"/>
    </row>
    <row r="3260" spans="4:4" x14ac:dyDescent="0.2">
      <c r="D3260" s="236"/>
    </row>
    <row r="3261" spans="4:4" x14ac:dyDescent="0.2">
      <c r="D3261" s="236"/>
    </row>
    <row r="3262" spans="4:4" x14ac:dyDescent="0.2">
      <c r="D3262" s="236"/>
    </row>
    <row r="3263" spans="4:4" x14ac:dyDescent="0.2">
      <c r="D3263" s="236"/>
    </row>
    <row r="3264" spans="4:4" x14ac:dyDescent="0.2">
      <c r="D3264" s="236"/>
    </row>
    <row r="3265" spans="4:4" x14ac:dyDescent="0.2">
      <c r="D3265" s="236"/>
    </row>
    <row r="3266" spans="4:4" x14ac:dyDescent="0.2">
      <c r="D3266" s="236"/>
    </row>
    <row r="3267" spans="4:4" x14ac:dyDescent="0.2">
      <c r="D3267" s="236"/>
    </row>
    <row r="3268" spans="4:4" x14ac:dyDescent="0.2">
      <c r="D3268" s="236"/>
    </row>
    <row r="3269" spans="4:4" x14ac:dyDescent="0.2">
      <c r="D3269" s="236"/>
    </row>
    <row r="3270" spans="4:4" x14ac:dyDescent="0.2">
      <c r="D3270" s="236"/>
    </row>
    <row r="3271" spans="4:4" x14ac:dyDescent="0.2">
      <c r="D3271" s="236"/>
    </row>
    <row r="3272" spans="4:4" x14ac:dyDescent="0.2">
      <c r="D3272" s="236"/>
    </row>
    <row r="3273" spans="4:4" x14ac:dyDescent="0.2">
      <c r="D3273" s="236"/>
    </row>
    <row r="3274" spans="4:4" x14ac:dyDescent="0.2">
      <c r="D3274" s="236"/>
    </row>
    <row r="3275" spans="4:4" x14ac:dyDescent="0.2">
      <c r="D3275" s="236"/>
    </row>
    <row r="3276" spans="4:4" x14ac:dyDescent="0.2">
      <c r="D3276" s="236"/>
    </row>
    <row r="3277" spans="4:4" x14ac:dyDescent="0.2">
      <c r="D3277" s="236"/>
    </row>
    <row r="3278" spans="4:4" x14ac:dyDescent="0.2">
      <c r="D3278" s="236"/>
    </row>
    <row r="3279" spans="4:4" x14ac:dyDescent="0.2">
      <c r="D3279" s="236"/>
    </row>
    <row r="3280" spans="4:4" x14ac:dyDescent="0.2">
      <c r="D3280" s="236"/>
    </row>
    <row r="3281" spans="4:4" x14ac:dyDescent="0.2">
      <c r="D3281" s="236"/>
    </row>
    <row r="3282" spans="4:4" x14ac:dyDescent="0.2">
      <c r="D3282" s="236"/>
    </row>
    <row r="3283" spans="4:4" x14ac:dyDescent="0.2">
      <c r="D3283" s="236"/>
    </row>
    <row r="3284" spans="4:4" x14ac:dyDescent="0.2">
      <c r="D3284" s="236"/>
    </row>
    <row r="3285" spans="4:4" x14ac:dyDescent="0.2">
      <c r="D3285" s="236"/>
    </row>
    <row r="3286" spans="4:4" x14ac:dyDescent="0.2">
      <c r="D3286" s="236"/>
    </row>
    <row r="3287" spans="4:4" x14ac:dyDescent="0.2">
      <c r="D3287" s="236"/>
    </row>
    <row r="3288" spans="4:4" x14ac:dyDescent="0.2">
      <c r="D3288" s="236"/>
    </row>
    <row r="3289" spans="4:4" x14ac:dyDescent="0.2">
      <c r="D3289" s="236"/>
    </row>
    <row r="3290" spans="4:4" x14ac:dyDescent="0.2">
      <c r="D3290" s="236"/>
    </row>
    <row r="3291" spans="4:4" x14ac:dyDescent="0.2">
      <c r="D3291" s="236"/>
    </row>
    <row r="3292" spans="4:4" x14ac:dyDescent="0.2">
      <c r="D3292" s="236"/>
    </row>
    <row r="3293" spans="4:4" x14ac:dyDescent="0.2">
      <c r="D3293" s="236"/>
    </row>
    <row r="3294" spans="4:4" x14ac:dyDescent="0.2">
      <c r="D3294" s="236"/>
    </row>
    <row r="3295" spans="4:4" x14ac:dyDescent="0.2">
      <c r="D3295" s="236"/>
    </row>
    <row r="3296" spans="4:4" x14ac:dyDescent="0.2">
      <c r="D3296" s="236"/>
    </row>
    <row r="3297" spans="4:4" x14ac:dyDescent="0.2">
      <c r="D3297" s="236"/>
    </row>
    <row r="3298" spans="4:4" x14ac:dyDescent="0.2">
      <c r="D3298" s="236"/>
    </row>
    <row r="3299" spans="4:4" x14ac:dyDescent="0.2">
      <c r="D3299" s="236"/>
    </row>
    <row r="3300" spans="4:4" x14ac:dyDescent="0.2">
      <c r="D3300" s="236"/>
    </row>
    <row r="3301" spans="4:4" x14ac:dyDescent="0.2">
      <c r="D3301" s="236"/>
    </row>
    <row r="3302" spans="4:4" x14ac:dyDescent="0.2">
      <c r="D3302" s="236"/>
    </row>
    <row r="3303" spans="4:4" x14ac:dyDescent="0.2">
      <c r="D3303" s="236"/>
    </row>
    <row r="3304" spans="4:4" x14ac:dyDescent="0.2">
      <c r="D3304" s="236"/>
    </row>
    <row r="3305" spans="4:4" x14ac:dyDescent="0.2">
      <c r="D3305" s="236"/>
    </row>
    <row r="3306" spans="4:4" x14ac:dyDescent="0.2">
      <c r="D3306" s="236"/>
    </row>
    <row r="3307" spans="4:4" x14ac:dyDescent="0.2">
      <c r="D3307" s="236"/>
    </row>
    <row r="3308" spans="4:4" x14ac:dyDescent="0.2">
      <c r="D3308" s="236"/>
    </row>
    <row r="3309" spans="4:4" x14ac:dyDescent="0.2">
      <c r="D3309" s="236"/>
    </row>
    <row r="3310" spans="4:4" x14ac:dyDescent="0.2">
      <c r="D3310" s="236"/>
    </row>
    <row r="3311" spans="4:4" x14ac:dyDescent="0.2">
      <c r="D3311" s="236"/>
    </row>
    <row r="3312" spans="4:4" x14ac:dyDescent="0.2">
      <c r="D3312" s="236"/>
    </row>
    <row r="3313" spans="4:4" x14ac:dyDescent="0.2">
      <c r="D3313" s="236"/>
    </row>
    <row r="3314" spans="4:4" x14ac:dyDescent="0.2">
      <c r="D3314" s="236"/>
    </row>
    <row r="3315" spans="4:4" x14ac:dyDescent="0.2">
      <c r="D3315" s="236"/>
    </row>
    <row r="3316" spans="4:4" x14ac:dyDescent="0.2">
      <c r="D3316" s="236"/>
    </row>
    <row r="3317" spans="4:4" x14ac:dyDescent="0.2">
      <c r="D3317" s="236"/>
    </row>
    <row r="3318" spans="4:4" x14ac:dyDescent="0.2">
      <c r="D3318" s="236"/>
    </row>
    <row r="3319" spans="4:4" x14ac:dyDescent="0.2">
      <c r="D3319" s="236"/>
    </row>
    <row r="3320" spans="4:4" x14ac:dyDescent="0.2">
      <c r="D3320" s="236"/>
    </row>
    <row r="3321" spans="4:4" x14ac:dyDescent="0.2">
      <c r="D3321" s="236"/>
    </row>
    <row r="3322" spans="4:4" x14ac:dyDescent="0.2">
      <c r="D3322" s="236"/>
    </row>
    <row r="3323" spans="4:4" x14ac:dyDescent="0.2">
      <c r="D3323" s="236"/>
    </row>
    <row r="3324" spans="4:4" x14ac:dyDescent="0.2">
      <c r="D3324" s="236"/>
    </row>
    <row r="3325" spans="4:4" x14ac:dyDescent="0.2">
      <c r="D3325" s="236"/>
    </row>
    <row r="3326" spans="4:4" x14ac:dyDescent="0.2">
      <c r="D3326" s="236"/>
    </row>
    <row r="3327" spans="4:4" x14ac:dyDescent="0.2">
      <c r="D3327" s="236"/>
    </row>
    <row r="3328" spans="4:4" x14ac:dyDescent="0.2">
      <c r="D3328" s="236"/>
    </row>
    <row r="3329" spans="4:4" x14ac:dyDescent="0.2">
      <c r="D3329" s="236"/>
    </row>
    <row r="3330" spans="4:4" x14ac:dyDescent="0.2">
      <c r="D3330" s="236"/>
    </row>
    <row r="3331" spans="4:4" x14ac:dyDescent="0.2">
      <c r="D3331" s="236"/>
    </row>
    <row r="3332" spans="4:4" x14ac:dyDescent="0.2">
      <c r="D3332" s="236"/>
    </row>
    <row r="3333" spans="4:4" x14ac:dyDescent="0.2">
      <c r="D3333" s="236"/>
    </row>
    <row r="3334" spans="4:4" x14ac:dyDescent="0.2">
      <c r="D3334" s="236"/>
    </row>
    <row r="3335" spans="4:4" x14ac:dyDescent="0.2">
      <c r="D3335" s="236"/>
    </row>
    <row r="3336" spans="4:4" x14ac:dyDescent="0.2">
      <c r="D3336" s="236"/>
    </row>
    <row r="3337" spans="4:4" x14ac:dyDescent="0.2">
      <c r="D3337" s="236"/>
    </row>
    <row r="3338" spans="4:4" x14ac:dyDescent="0.2">
      <c r="D3338" s="236"/>
    </row>
    <row r="3339" spans="4:4" x14ac:dyDescent="0.2">
      <c r="D3339" s="236"/>
    </row>
    <row r="3340" spans="4:4" x14ac:dyDescent="0.2">
      <c r="D3340" s="236"/>
    </row>
    <row r="3341" spans="4:4" x14ac:dyDescent="0.2">
      <c r="D3341" s="236"/>
    </row>
    <row r="3342" spans="4:4" x14ac:dyDescent="0.2">
      <c r="D3342" s="236"/>
    </row>
    <row r="3343" spans="4:4" x14ac:dyDescent="0.2">
      <c r="D3343" s="236"/>
    </row>
    <row r="3344" spans="4:4" x14ac:dyDescent="0.2">
      <c r="D3344" s="236"/>
    </row>
    <row r="3345" spans="4:4" x14ac:dyDescent="0.2">
      <c r="D3345" s="236"/>
    </row>
    <row r="3346" spans="4:4" x14ac:dyDescent="0.2">
      <c r="D3346" s="236"/>
    </row>
    <row r="3347" spans="4:4" x14ac:dyDescent="0.2">
      <c r="D3347" s="236"/>
    </row>
    <row r="3348" spans="4:4" x14ac:dyDescent="0.2">
      <c r="D3348" s="236"/>
    </row>
    <row r="3349" spans="4:4" x14ac:dyDescent="0.2">
      <c r="D3349" s="236"/>
    </row>
    <row r="3350" spans="4:4" x14ac:dyDescent="0.2">
      <c r="D3350" s="236"/>
    </row>
    <row r="3351" spans="4:4" x14ac:dyDescent="0.2">
      <c r="D3351" s="236"/>
    </row>
    <row r="3352" spans="4:4" x14ac:dyDescent="0.2">
      <c r="D3352" s="236"/>
    </row>
    <row r="3353" spans="4:4" x14ac:dyDescent="0.2">
      <c r="D3353" s="236"/>
    </row>
    <row r="3354" spans="4:4" x14ac:dyDescent="0.2">
      <c r="D3354" s="236"/>
    </row>
    <row r="3355" spans="4:4" x14ac:dyDescent="0.2">
      <c r="D3355" s="236"/>
    </row>
    <row r="3356" spans="4:4" x14ac:dyDescent="0.2">
      <c r="D3356" s="236"/>
    </row>
    <row r="3357" spans="4:4" x14ac:dyDescent="0.2">
      <c r="D3357" s="236"/>
    </row>
    <row r="3358" spans="4:4" x14ac:dyDescent="0.2">
      <c r="D3358" s="236"/>
    </row>
    <row r="3359" spans="4:4" x14ac:dyDescent="0.2">
      <c r="D3359" s="236"/>
    </row>
    <row r="3360" spans="4:4" x14ac:dyDescent="0.2">
      <c r="D3360" s="236"/>
    </row>
    <row r="3361" spans="4:4" x14ac:dyDescent="0.2">
      <c r="D3361" s="236"/>
    </row>
    <row r="3362" spans="4:4" x14ac:dyDescent="0.2">
      <c r="D3362" s="236"/>
    </row>
    <row r="3363" spans="4:4" x14ac:dyDescent="0.2">
      <c r="D3363" s="236"/>
    </row>
    <row r="3364" spans="4:4" x14ac:dyDescent="0.2">
      <c r="D3364" s="236"/>
    </row>
    <row r="3365" spans="4:4" x14ac:dyDescent="0.2">
      <c r="D3365" s="236"/>
    </row>
    <row r="3366" spans="4:4" x14ac:dyDescent="0.2">
      <c r="D3366" s="236"/>
    </row>
    <row r="3367" spans="4:4" x14ac:dyDescent="0.2">
      <c r="D3367" s="236"/>
    </row>
    <row r="3368" spans="4:4" x14ac:dyDescent="0.2">
      <c r="D3368" s="236"/>
    </row>
    <row r="3369" spans="4:4" x14ac:dyDescent="0.2">
      <c r="D3369" s="236"/>
    </row>
    <row r="3370" spans="4:4" x14ac:dyDescent="0.2">
      <c r="D3370" s="236"/>
    </row>
    <row r="3371" spans="4:4" x14ac:dyDescent="0.2">
      <c r="D3371" s="236"/>
    </row>
    <row r="3372" spans="4:4" x14ac:dyDescent="0.2">
      <c r="D3372" s="236"/>
    </row>
    <row r="3373" spans="4:4" x14ac:dyDescent="0.2">
      <c r="D3373" s="236"/>
    </row>
    <row r="3374" spans="4:4" x14ac:dyDescent="0.2">
      <c r="D3374" s="236"/>
    </row>
    <row r="3375" spans="4:4" x14ac:dyDescent="0.2">
      <c r="D3375" s="236"/>
    </row>
    <row r="3376" spans="4:4" x14ac:dyDescent="0.2">
      <c r="D3376" s="236"/>
    </row>
    <row r="3377" spans="4:4" x14ac:dyDescent="0.2">
      <c r="D3377" s="236"/>
    </row>
    <row r="3378" spans="4:4" x14ac:dyDescent="0.2">
      <c r="D3378" s="236"/>
    </row>
    <row r="3379" spans="4:4" x14ac:dyDescent="0.2">
      <c r="D3379" s="236"/>
    </row>
    <row r="3380" spans="4:4" x14ac:dyDescent="0.2">
      <c r="D3380" s="236"/>
    </row>
    <row r="3381" spans="4:4" x14ac:dyDescent="0.2">
      <c r="D3381" s="236"/>
    </row>
    <row r="3382" spans="4:4" x14ac:dyDescent="0.2">
      <c r="D3382" s="236"/>
    </row>
    <row r="3383" spans="4:4" x14ac:dyDescent="0.2">
      <c r="D3383" s="236"/>
    </row>
    <row r="3384" spans="4:4" x14ac:dyDescent="0.2">
      <c r="D3384" s="236"/>
    </row>
    <row r="3385" spans="4:4" x14ac:dyDescent="0.2">
      <c r="D3385" s="236"/>
    </row>
    <row r="3386" spans="4:4" x14ac:dyDescent="0.2">
      <c r="D3386" s="236"/>
    </row>
    <row r="3387" spans="4:4" x14ac:dyDescent="0.2">
      <c r="D3387" s="236"/>
    </row>
    <row r="3388" spans="4:4" x14ac:dyDescent="0.2">
      <c r="D3388" s="236"/>
    </row>
    <row r="3389" spans="4:4" x14ac:dyDescent="0.2">
      <c r="D3389" s="236"/>
    </row>
    <row r="3390" spans="4:4" x14ac:dyDescent="0.2">
      <c r="D3390" s="236"/>
    </row>
    <row r="3391" spans="4:4" x14ac:dyDescent="0.2">
      <c r="D3391" s="236"/>
    </row>
    <row r="3392" spans="4:4" x14ac:dyDescent="0.2">
      <c r="D3392" s="236"/>
    </row>
    <row r="3393" spans="4:4" x14ac:dyDescent="0.2">
      <c r="D3393" s="236"/>
    </row>
    <row r="3394" spans="4:4" x14ac:dyDescent="0.2">
      <c r="D3394" s="236"/>
    </row>
    <row r="3395" spans="4:4" x14ac:dyDescent="0.2">
      <c r="D3395" s="236"/>
    </row>
    <row r="3396" spans="4:4" x14ac:dyDescent="0.2">
      <c r="D3396" s="236"/>
    </row>
    <row r="3397" spans="4:4" x14ac:dyDescent="0.2">
      <c r="D3397" s="236"/>
    </row>
    <row r="3398" spans="4:4" x14ac:dyDescent="0.2">
      <c r="D3398" s="236"/>
    </row>
    <row r="3399" spans="4:4" x14ac:dyDescent="0.2">
      <c r="D3399" s="236"/>
    </row>
    <row r="3400" spans="4:4" x14ac:dyDescent="0.2">
      <c r="D3400" s="236"/>
    </row>
    <row r="3401" spans="4:4" x14ac:dyDescent="0.2">
      <c r="D3401" s="236"/>
    </row>
    <row r="3402" spans="4:4" x14ac:dyDescent="0.2">
      <c r="D3402" s="236"/>
    </row>
    <row r="3403" spans="4:4" x14ac:dyDescent="0.2">
      <c r="D3403" s="236"/>
    </row>
    <row r="3404" spans="4:4" x14ac:dyDescent="0.2">
      <c r="D3404" s="236"/>
    </row>
    <row r="3405" spans="4:4" x14ac:dyDescent="0.2">
      <c r="D3405" s="236"/>
    </row>
    <row r="3406" spans="4:4" x14ac:dyDescent="0.2">
      <c r="D3406" s="236"/>
    </row>
    <row r="3407" spans="4:4" x14ac:dyDescent="0.2">
      <c r="D3407" s="236"/>
    </row>
    <row r="3408" spans="4:4" x14ac:dyDescent="0.2">
      <c r="D3408" s="236"/>
    </row>
    <row r="3409" spans="4:4" x14ac:dyDescent="0.2">
      <c r="D3409" s="236"/>
    </row>
    <row r="3410" spans="4:4" x14ac:dyDescent="0.2">
      <c r="D3410" s="236"/>
    </row>
    <row r="3411" spans="4:4" x14ac:dyDescent="0.2">
      <c r="D3411" s="236"/>
    </row>
    <row r="3412" spans="4:4" x14ac:dyDescent="0.2">
      <c r="D3412" s="236"/>
    </row>
    <row r="3413" spans="4:4" x14ac:dyDescent="0.2">
      <c r="D3413" s="236"/>
    </row>
    <row r="3414" spans="4:4" x14ac:dyDescent="0.2">
      <c r="D3414" s="236"/>
    </row>
    <row r="3415" spans="4:4" x14ac:dyDescent="0.2">
      <c r="D3415" s="236"/>
    </row>
    <row r="3416" spans="4:4" x14ac:dyDescent="0.2">
      <c r="D3416" s="236"/>
    </row>
    <row r="3417" spans="4:4" x14ac:dyDescent="0.2">
      <c r="D3417" s="236"/>
    </row>
    <row r="3418" spans="4:4" x14ac:dyDescent="0.2">
      <c r="D3418" s="236"/>
    </row>
    <row r="3419" spans="4:4" x14ac:dyDescent="0.2">
      <c r="D3419" s="236"/>
    </row>
    <row r="3420" spans="4:4" x14ac:dyDescent="0.2">
      <c r="D3420" s="236"/>
    </row>
    <row r="3421" spans="4:4" x14ac:dyDescent="0.2">
      <c r="D3421" s="236"/>
    </row>
    <row r="3422" spans="4:4" x14ac:dyDescent="0.2">
      <c r="D3422" s="236"/>
    </row>
    <row r="3423" spans="4:4" x14ac:dyDescent="0.2">
      <c r="D3423" s="236"/>
    </row>
    <row r="3424" spans="4:4" x14ac:dyDescent="0.2">
      <c r="D3424" s="236"/>
    </row>
    <row r="3425" spans="4:4" x14ac:dyDescent="0.2">
      <c r="D3425" s="236"/>
    </row>
    <row r="3426" spans="4:4" x14ac:dyDescent="0.2">
      <c r="D3426" s="236"/>
    </row>
    <row r="3427" spans="4:4" x14ac:dyDescent="0.2">
      <c r="D3427" s="236"/>
    </row>
    <row r="3428" spans="4:4" x14ac:dyDescent="0.2">
      <c r="D3428" s="236"/>
    </row>
    <row r="3429" spans="4:4" x14ac:dyDescent="0.2">
      <c r="D3429" s="236"/>
    </row>
    <row r="3430" spans="4:4" x14ac:dyDescent="0.2">
      <c r="D3430" s="236"/>
    </row>
    <row r="3431" spans="4:4" x14ac:dyDescent="0.2">
      <c r="D3431" s="236"/>
    </row>
    <row r="3432" spans="4:4" x14ac:dyDescent="0.2">
      <c r="D3432" s="236"/>
    </row>
    <row r="3433" spans="4:4" x14ac:dyDescent="0.2">
      <c r="D3433" s="236"/>
    </row>
    <row r="3434" spans="4:4" x14ac:dyDescent="0.2">
      <c r="D3434" s="236"/>
    </row>
    <row r="3435" spans="4:4" x14ac:dyDescent="0.2">
      <c r="D3435" s="236"/>
    </row>
    <row r="3436" spans="4:4" x14ac:dyDescent="0.2">
      <c r="D3436" s="236"/>
    </row>
    <row r="3437" spans="4:4" x14ac:dyDescent="0.2">
      <c r="D3437" s="236"/>
    </row>
    <row r="3438" spans="4:4" x14ac:dyDescent="0.2">
      <c r="D3438" s="236"/>
    </row>
    <row r="3439" spans="4:4" x14ac:dyDescent="0.2">
      <c r="D3439" s="236"/>
    </row>
    <row r="3440" spans="4:4" x14ac:dyDescent="0.2">
      <c r="D3440" s="236"/>
    </row>
    <row r="3441" spans="4:4" x14ac:dyDescent="0.2">
      <c r="D3441" s="236"/>
    </row>
    <row r="3442" spans="4:4" x14ac:dyDescent="0.2">
      <c r="D3442" s="236"/>
    </row>
    <row r="3443" spans="4:4" x14ac:dyDescent="0.2">
      <c r="D3443" s="236"/>
    </row>
    <row r="3444" spans="4:4" x14ac:dyDescent="0.2">
      <c r="D3444" s="236"/>
    </row>
    <row r="3445" spans="4:4" x14ac:dyDescent="0.2">
      <c r="D3445" s="236"/>
    </row>
    <row r="3446" spans="4:4" x14ac:dyDescent="0.2">
      <c r="D3446" s="236"/>
    </row>
    <row r="3447" spans="4:4" x14ac:dyDescent="0.2">
      <c r="D3447" s="236"/>
    </row>
    <row r="3448" spans="4:4" x14ac:dyDescent="0.2">
      <c r="D3448" s="236"/>
    </row>
    <row r="3449" spans="4:4" x14ac:dyDescent="0.2">
      <c r="D3449" s="236"/>
    </row>
    <row r="3450" spans="4:4" x14ac:dyDescent="0.2">
      <c r="D3450" s="236"/>
    </row>
    <row r="3451" spans="4:4" x14ac:dyDescent="0.2">
      <c r="D3451" s="236"/>
    </row>
    <row r="3452" spans="4:4" x14ac:dyDescent="0.2">
      <c r="D3452" s="236"/>
    </row>
    <row r="3453" spans="4:4" x14ac:dyDescent="0.2">
      <c r="D3453" s="236"/>
    </row>
    <row r="3454" spans="4:4" x14ac:dyDescent="0.2">
      <c r="D3454" s="236"/>
    </row>
    <row r="3455" spans="4:4" x14ac:dyDescent="0.2">
      <c r="D3455" s="236"/>
    </row>
    <row r="3456" spans="4:4" x14ac:dyDescent="0.2">
      <c r="D3456" s="236"/>
    </row>
    <row r="3457" spans="4:4" x14ac:dyDescent="0.2">
      <c r="D3457" s="236"/>
    </row>
    <row r="3458" spans="4:4" x14ac:dyDescent="0.2">
      <c r="D3458" s="236"/>
    </row>
    <row r="3459" spans="4:4" x14ac:dyDescent="0.2">
      <c r="D3459" s="236"/>
    </row>
    <row r="3460" spans="4:4" x14ac:dyDescent="0.2">
      <c r="D3460" s="236"/>
    </row>
    <row r="3461" spans="4:4" x14ac:dyDescent="0.2">
      <c r="D3461" s="236"/>
    </row>
    <row r="3462" spans="4:4" x14ac:dyDescent="0.2">
      <c r="D3462" s="236"/>
    </row>
    <row r="3463" spans="4:4" x14ac:dyDescent="0.2">
      <c r="D3463" s="236"/>
    </row>
    <row r="3464" spans="4:4" x14ac:dyDescent="0.2">
      <c r="D3464" s="236"/>
    </row>
    <row r="3465" spans="4:4" x14ac:dyDescent="0.2">
      <c r="D3465" s="236"/>
    </row>
    <row r="3466" spans="4:4" x14ac:dyDescent="0.2">
      <c r="D3466" s="236"/>
    </row>
    <row r="3467" spans="4:4" x14ac:dyDescent="0.2">
      <c r="D3467" s="236"/>
    </row>
    <row r="3468" spans="4:4" x14ac:dyDescent="0.2">
      <c r="D3468" s="236"/>
    </row>
    <row r="3469" spans="4:4" x14ac:dyDescent="0.2">
      <c r="D3469" s="236"/>
    </row>
    <row r="3470" spans="4:4" x14ac:dyDescent="0.2">
      <c r="D3470" s="236"/>
    </row>
    <row r="3471" spans="4:4" x14ac:dyDescent="0.2">
      <c r="D3471" s="236"/>
    </row>
    <row r="3472" spans="4:4" x14ac:dyDescent="0.2">
      <c r="D3472" s="236"/>
    </row>
    <row r="3473" spans="4:4" x14ac:dyDescent="0.2">
      <c r="D3473" s="236"/>
    </row>
    <row r="3474" spans="4:4" x14ac:dyDescent="0.2">
      <c r="D3474" s="236"/>
    </row>
    <row r="3475" spans="4:4" x14ac:dyDescent="0.2">
      <c r="D3475" s="236"/>
    </row>
    <row r="3476" spans="4:4" x14ac:dyDescent="0.2">
      <c r="D3476" s="236"/>
    </row>
    <row r="3477" spans="4:4" x14ac:dyDescent="0.2">
      <c r="D3477" s="236"/>
    </row>
    <row r="3478" spans="4:4" x14ac:dyDescent="0.2">
      <c r="D3478" s="236"/>
    </row>
    <row r="3479" spans="4:4" x14ac:dyDescent="0.2">
      <c r="D3479" s="236"/>
    </row>
    <row r="3480" spans="4:4" x14ac:dyDescent="0.2">
      <c r="D3480" s="236"/>
    </row>
    <row r="3481" spans="4:4" x14ac:dyDescent="0.2">
      <c r="D3481" s="236"/>
    </row>
    <row r="3482" spans="4:4" x14ac:dyDescent="0.2">
      <c r="D3482" s="236"/>
    </row>
    <row r="3483" spans="4:4" x14ac:dyDescent="0.2">
      <c r="D3483" s="236"/>
    </row>
    <row r="3484" spans="4:4" x14ac:dyDescent="0.2">
      <c r="D3484" s="236"/>
    </row>
    <row r="3485" spans="4:4" x14ac:dyDescent="0.2">
      <c r="D3485" s="236"/>
    </row>
    <row r="3486" spans="4:4" x14ac:dyDescent="0.2">
      <c r="D3486" s="236"/>
    </row>
    <row r="3487" spans="4:4" x14ac:dyDescent="0.2">
      <c r="D3487" s="236"/>
    </row>
    <row r="3488" spans="4:4" x14ac:dyDescent="0.2">
      <c r="D3488" s="236"/>
    </row>
    <row r="3489" spans="4:4" x14ac:dyDescent="0.2">
      <c r="D3489" s="236"/>
    </row>
    <row r="3490" spans="4:4" x14ac:dyDescent="0.2">
      <c r="D3490" s="236"/>
    </row>
    <row r="3491" spans="4:4" x14ac:dyDescent="0.2">
      <c r="D3491" s="236"/>
    </row>
    <row r="3492" spans="4:4" x14ac:dyDescent="0.2">
      <c r="D3492" s="236"/>
    </row>
    <row r="3493" spans="4:4" x14ac:dyDescent="0.2">
      <c r="D3493" s="236"/>
    </row>
    <row r="3494" spans="4:4" x14ac:dyDescent="0.2">
      <c r="D3494" s="236"/>
    </row>
    <row r="3495" spans="4:4" x14ac:dyDescent="0.2">
      <c r="D3495" s="236"/>
    </row>
    <row r="3496" spans="4:4" x14ac:dyDescent="0.2">
      <c r="D3496" s="236"/>
    </row>
    <row r="3497" spans="4:4" x14ac:dyDescent="0.2">
      <c r="D3497" s="236"/>
    </row>
    <row r="3498" spans="4:4" x14ac:dyDescent="0.2">
      <c r="D3498" s="236"/>
    </row>
    <row r="3499" spans="4:4" x14ac:dyDescent="0.2">
      <c r="D3499" s="236"/>
    </row>
    <row r="3500" spans="4:4" x14ac:dyDescent="0.2">
      <c r="D3500" s="236"/>
    </row>
    <row r="3501" spans="4:4" x14ac:dyDescent="0.2">
      <c r="D3501" s="236"/>
    </row>
    <row r="3502" spans="4:4" x14ac:dyDescent="0.2">
      <c r="D3502" s="236"/>
    </row>
    <row r="3503" spans="4:4" x14ac:dyDescent="0.2">
      <c r="D3503" s="236"/>
    </row>
    <row r="3504" spans="4:4" x14ac:dyDescent="0.2">
      <c r="D3504" s="236"/>
    </row>
    <row r="3505" spans="4:4" x14ac:dyDescent="0.2">
      <c r="D3505" s="236"/>
    </row>
    <row r="3506" spans="4:4" x14ac:dyDescent="0.2">
      <c r="D3506" s="236"/>
    </row>
    <row r="3507" spans="4:4" x14ac:dyDescent="0.2">
      <c r="D3507" s="236"/>
    </row>
    <row r="3508" spans="4:4" x14ac:dyDescent="0.2">
      <c r="D3508" s="236"/>
    </row>
    <row r="3509" spans="4:4" x14ac:dyDescent="0.2">
      <c r="D3509" s="236"/>
    </row>
    <row r="3510" spans="4:4" x14ac:dyDescent="0.2">
      <c r="D3510" s="236"/>
    </row>
    <row r="3511" spans="4:4" x14ac:dyDescent="0.2">
      <c r="D3511" s="236"/>
    </row>
    <row r="3512" spans="4:4" x14ac:dyDescent="0.2">
      <c r="D3512" s="236"/>
    </row>
    <row r="3513" spans="4:4" x14ac:dyDescent="0.2">
      <c r="D3513" s="236"/>
    </row>
    <row r="3514" spans="4:4" x14ac:dyDescent="0.2">
      <c r="D3514" s="236"/>
    </row>
    <row r="3515" spans="4:4" x14ac:dyDescent="0.2">
      <c r="D3515" s="236"/>
    </row>
    <row r="3516" spans="4:4" x14ac:dyDescent="0.2">
      <c r="D3516" s="236"/>
    </row>
    <row r="3517" spans="4:4" x14ac:dyDescent="0.2">
      <c r="D3517" s="236"/>
    </row>
    <row r="3518" spans="4:4" x14ac:dyDescent="0.2">
      <c r="D3518" s="236"/>
    </row>
    <row r="3519" spans="4:4" x14ac:dyDescent="0.2">
      <c r="D3519" s="236"/>
    </row>
    <row r="3520" spans="4:4" x14ac:dyDescent="0.2">
      <c r="D3520" s="236"/>
    </row>
    <row r="3521" spans="4:4" x14ac:dyDescent="0.2">
      <c r="D3521" s="236"/>
    </row>
    <row r="3522" spans="4:4" x14ac:dyDescent="0.2">
      <c r="D3522" s="236"/>
    </row>
    <row r="3523" spans="4:4" x14ac:dyDescent="0.2">
      <c r="D3523" s="236"/>
    </row>
    <row r="3524" spans="4:4" x14ac:dyDescent="0.2">
      <c r="D3524" s="236"/>
    </row>
    <row r="3525" spans="4:4" x14ac:dyDescent="0.2">
      <c r="D3525" s="236"/>
    </row>
    <row r="3526" spans="4:4" x14ac:dyDescent="0.2">
      <c r="D3526" s="236"/>
    </row>
    <row r="3527" spans="4:4" x14ac:dyDescent="0.2">
      <c r="D3527" s="236"/>
    </row>
    <row r="3528" spans="4:4" x14ac:dyDescent="0.2">
      <c r="D3528" s="236"/>
    </row>
    <row r="3529" spans="4:4" x14ac:dyDescent="0.2">
      <c r="D3529" s="236"/>
    </row>
    <row r="3530" spans="4:4" x14ac:dyDescent="0.2">
      <c r="D3530" s="236"/>
    </row>
    <row r="3531" spans="4:4" x14ac:dyDescent="0.2">
      <c r="D3531" s="236"/>
    </row>
    <row r="3532" spans="4:4" x14ac:dyDescent="0.2">
      <c r="D3532" s="236"/>
    </row>
    <row r="3533" spans="4:4" x14ac:dyDescent="0.2">
      <c r="D3533" s="236"/>
    </row>
    <row r="3534" spans="4:4" x14ac:dyDescent="0.2">
      <c r="D3534" s="236"/>
    </row>
    <row r="3535" spans="4:4" x14ac:dyDescent="0.2">
      <c r="D3535" s="236"/>
    </row>
    <row r="3536" spans="4:4" x14ac:dyDescent="0.2">
      <c r="D3536" s="236"/>
    </row>
    <row r="3537" spans="4:4" x14ac:dyDescent="0.2">
      <c r="D3537" s="236"/>
    </row>
    <row r="3538" spans="4:4" x14ac:dyDescent="0.2">
      <c r="D3538" s="236"/>
    </row>
    <row r="3539" spans="4:4" x14ac:dyDescent="0.2">
      <c r="D3539" s="236"/>
    </row>
    <row r="3540" spans="4:4" x14ac:dyDescent="0.2">
      <c r="D3540" s="236"/>
    </row>
    <row r="3541" spans="4:4" x14ac:dyDescent="0.2">
      <c r="D3541" s="236"/>
    </row>
    <row r="3542" spans="4:4" x14ac:dyDescent="0.2">
      <c r="D3542" s="236"/>
    </row>
    <row r="3543" spans="4:4" x14ac:dyDescent="0.2">
      <c r="D3543" s="236"/>
    </row>
    <row r="3544" spans="4:4" x14ac:dyDescent="0.2">
      <c r="D3544" s="236"/>
    </row>
    <row r="3545" spans="4:4" x14ac:dyDescent="0.2">
      <c r="D3545" s="236"/>
    </row>
    <row r="3546" spans="4:4" x14ac:dyDescent="0.2">
      <c r="D3546" s="236"/>
    </row>
    <row r="3547" spans="4:4" x14ac:dyDescent="0.2">
      <c r="D3547" s="236"/>
    </row>
    <row r="3548" spans="4:4" x14ac:dyDescent="0.2">
      <c r="D3548" s="236"/>
    </row>
    <row r="3549" spans="4:4" x14ac:dyDescent="0.2">
      <c r="D3549" s="236"/>
    </row>
    <row r="3550" spans="4:4" x14ac:dyDescent="0.2">
      <c r="D3550" s="236"/>
    </row>
    <row r="3551" spans="4:4" x14ac:dyDescent="0.2">
      <c r="D3551" s="236"/>
    </row>
    <row r="3552" spans="4:4" x14ac:dyDescent="0.2">
      <c r="D3552" s="236"/>
    </row>
    <row r="3553" spans="4:4" x14ac:dyDescent="0.2">
      <c r="D3553" s="236"/>
    </row>
    <row r="3554" spans="4:4" x14ac:dyDescent="0.2">
      <c r="D3554" s="236"/>
    </row>
    <row r="3555" spans="4:4" x14ac:dyDescent="0.2">
      <c r="D3555" s="236"/>
    </row>
    <row r="3556" spans="4:4" x14ac:dyDescent="0.2">
      <c r="D3556" s="236"/>
    </row>
    <row r="3557" spans="4:4" x14ac:dyDescent="0.2">
      <c r="D3557" s="236"/>
    </row>
    <row r="3558" spans="4:4" x14ac:dyDescent="0.2">
      <c r="D3558" s="236"/>
    </row>
    <row r="3559" spans="4:4" x14ac:dyDescent="0.2">
      <c r="D3559" s="236"/>
    </row>
    <row r="3560" spans="4:4" x14ac:dyDescent="0.2">
      <c r="D3560" s="236"/>
    </row>
    <row r="3561" spans="4:4" x14ac:dyDescent="0.2">
      <c r="D3561" s="236"/>
    </row>
    <row r="3562" spans="4:4" x14ac:dyDescent="0.2">
      <c r="D3562" s="236"/>
    </row>
    <row r="3563" spans="4:4" x14ac:dyDescent="0.2">
      <c r="D3563" s="236"/>
    </row>
    <row r="3564" spans="4:4" x14ac:dyDescent="0.2">
      <c r="D3564" s="236"/>
    </row>
    <row r="3565" spans="4:4" x14ac:dyDescent="0.2">
      <c r="D3565" s="236"/>
    </row>
    <row r="3566" spans="4:4" x14ac:dyDescent="0.2">
      <c r="D3566" s="236"/>
    </row>
    <row r="3567" spans="4:4" x14ac:dyDescent="0.2">
      <c r="D3567" s="236"/>
    </row>
    <row r="3568" spans="4:4" x14ac:dyDescent="0.2">
      <c r="D3568" s="236"/>
    </row>
    <row r="3569" spans="4:4" x14ac:dyDescent="0.2">
      <c r="D3569" s="236"/>
    </row>
    <row r="3570" spans="4:4" x14ac:dyDescent="0.2">
      <c r="D3570" s="236"/>
    </row>
    <row r="3571" spans="4:4" x14ac:dyDescent="0.2">
      <c r="D3571" s="236"/>
    </row>
    <row r="3572" spans="4:4" x14ac:dyDescent="0.2">
      <c r="D3572" s="236"/>
    </row>
    <row r="3573" spans="4:4" x14ac:dyDescent="0.2">
      <c r="D3573" s="236"/>
    </row>
    <row r="3574" spans="4:4" x14ac:dyDescent="0.2">
      <c r="D3574" s="236"/>
    </row>
    <row r="3575" spans="4:4" x14ac:dyDescent="0.2">
      <c r="D3575" s="236"/>
    </row>
    <row r="3576" spans="4:4" x14ac:dyDescent="0.2">
      <c r="D3576" s="236"/>
    </row>
    <row r="3577" spans="4:4" x14ac:dyDescent="0.2">
      <c r="D3577" s="236"/>
    </row>
    <row r="3578" spans="4:4" x14ac:dyDescent="0.2">
      <c r="D3578" s="236"/>
    </row>
    <row r="3579" spans="4:4" x14ac:dyDescent="0.2">
      <c r="D3579" s="236"/>
    </row>
    <row r="3580" spans="4:4" x14ac:dyDescent="0.2">
      <c r="D3580" s="236"/>
    </row>
    <row r="3581" spans="4:4" x14ac:dyDescent="0.2">
      <c r="D3581" s="236"/>
    </row>
    <row r="3582" spans="4:4" x14ac:dyDescent="0.2">
      <c r="D3582" s="236"/>
    </row>
    <row r="3583" spans="4:4" x14ac:dyDescent="0.2">
      <c r="D3583" s="236"/>
    </row>
    <row r="3584" spans="4:4" x14ac:dyDescent="0.2">
      <c r="D3584" s="236"/>
    </row>
    <row r="3585" spans="4:4" x14ac:dyDescent="0.2">
      <c r="D3585" s="236"/>
    </row>
    <row r="3586" spans="4:4" x14ac:dyDescent="0.2">
      <c r="D3586" s="236"/>
    </row>
    <row r="3587" spans="4:4" x14ac:dyDescent="0.2">
      <c r="D3587" s="236"/>
    </row>
    <row r="3588" spans="4:4" x14ac:dyDescent="0.2">
      <c r="D3588" s="236"/>
    </row>
    <row r="3589" spans="4:4" x14ac:dyDescent="0.2">
      <c r="D3589" s="236"/>
    </row>
    <row r="3590" spans="4:4" x14ac:dyDescent="0.2">
      <c r="D3590" s="236"/>
    </row>
    <row r="3591" spans="4:4" x14ac:dyDescent="0.2">
      <c r="D3591" s="236"/>
    </row>
    <row r="3592" spans="4:4" x14ac:dyDescent="0.2">
      <c r="D3592" s="236"/>
    </row>
    <row r="3593" spans="4:4" x14ac:dyDescent="0.2">
      <c r="D3593" s="236"/>
    </row>
    <row r="3594" spans="4:4" x14ac:dyDescent="0.2">
      <c r="D3594" s="236"/>
    </row>
    <row r="3595" spans="4:4" x14ac:dyDescent="0.2">
      <c r="D3595" s="236"/>
    </row>
    <row r="3596" spans="4:4" x14ac:dyDescent="0.2">
      <c r="D3596" s="236"/>
    </row>
    <row r="3597" spans="4:4" x14ac:dyDescent="0.2">
      <c r="D3597" s="236"/>
    </row>
    <row r="3598" spans="4:4" x14ac:dyDescent="0.2">
      <c r="D3598" s="236"/>
    </row>
    <row r="3599" spans="4:4" x14ac:dyDescent="0.2">
      <c r="D3599" s="236"/>
    </row>
    <row r="3600" spans="4:4" x14ac:dyDescent="0.2">
      <c r="D3600" s="236"/>
    </row>
    <row r="3601" spans="4:4" x14ac:dyDescent="0.2">
      <c r="D3601" s="236"/>
    </row>
    <row r="3602" spans="4:4" x14ac:dyDescent="0.2">
      <c r="D3602" s="236"/>
    </row>
    <row r="3603" spans="4:4" x14ac:dyDescent="0.2">
      <c r="D3603" s="236"/>
    </row>
    <row r="3604" spans="4:4" x14ac:dyDescent="0.2">
      <c r="D3604" s="236"/>
    </row>
    <row r="3605" spans="4:4" x14ac:dyDescent="0.2">
      <c r="D3605" s="236"/>
    </row>
    <row r="3606" spans="4:4" x14ac:dyDescent="0.2">
      <c r="D3606" s="236"/>
    </row>
    <row r="3607" spans="4:4" x14ac:dyDescent="0.2">
      <c r="D3607" s="236"/>
    </row>
    <row r="3608" spans="4:4" x14ac:dyDescent="0.2">
      <c r="D3608" s="236"/>
    </row>
    <row r="3609" spans="4:4" x14ac:dyDescent="0.2">
      <c r="D3609" s="236"/>
    </row>
    <row r="3610" spans="4:4" x14ac:dyDescent="0.2">
      <c r="D3610" s="236"/>
    </row>
    <row r="3611" spans="4:4" x14ac:dyDescent="0.2">
      <c r="D3611" s="236"/>
    </row>
    <row r="3612" spans="4:4" x14ac:dyDescent="0.2">
      <c r="D3612" s="236"/>
    </row>
    <row r="3613" spans="4:4" x14ac:dyDescent="0.2">
      <c r="D3613" s="236"/>
    </row>
    <row r="3614" spans="4:4" x14ac:dyDescent="0.2">
      <c r="D3614" s="236"/>
    </row>
    <row r="3615" spans="4:4" x14ac:dyDescent="0.2">
      <c r="D3615" s="236"/>
    </row>
    <row r="3616" spans="4:4" x14ac:dyDescent="0.2">
      <c r="D3616" s="236"/>
    </row>
    <row r="3617" spans="4:4" x14ac:dyDescent="0.2">
      <c r="D3617" s="236"/>
    </row>
    <row r="3618" spans="4:4" x14ac:dyDescent="0.2">
      <c r="D3618" s="236"/>
    </row>
    <row r="3619" spans="4:4" x14ac:dyDescent="0.2">
      <c r="D3619" s="236"/>
    </row>
    <row r="3620" spans="4:4" x14ac:dyDescent="0.2">
      <c r="D3620" s="236"/>
    </row>
    <row r="3621" spans="4:4" x14ac:dyDescent="0.2">
      <c r="D3621" s="236"/>
    </row>
    <row r="3622" spans="4:4" x14ac:dyDescent="0.2">
      <c r="D3622" s="236"/>
    </row>
    <row r="3623" spans="4:4" x14ac:dyDescent="0.2">
      <c r="D3623" s="236"/>
    </row>
    <row r="3624" spans="4:4" x14ac:dyDescent="0.2">
      <c r="D3624" s="236"/>
    </row>
    <row r="3625" spans="4:4" x14ac:dyDescent="0.2">
      <c r="D3625" s="236"/>
    </row>
    <row r="3626" spans="4:4" x14ac:dyDescent="0.2">
      <c r="D3626" s="236"/>
    </row>
    <row r="3627" spans="4:4" x14ac:dyDescent="0.2">
      <c r="D3627" s="236"/>
    </row>
    <row r="3628" spans="4:4" x14ac:dyDescent="0.2">
      <c r="D3628" s="236"/>
    </row>
    <row r="3629" spans="4:4" x14ac:dyDescent="0.2">
      <c r="D3629" s="236"/>
    </row>
    <row r="3630" spans="4:4" x14ac:dyDescent="0.2">
      <c r="D3630" s="236"/>
    </row>
    <row r="3631" spans="4:4" x14ac:dyDescent="0.2">
      <c r="D3631" s="236"/>
    </row>
    <row r="3632" spans="4:4" x14ac:dyDescent="0.2">
      <c r="D3632" s="236"/>
    </row>
    <row r="3633" spans="4:4" x14ac:dyDescent="0.2">
      <c r="D3633" s="236"/>
    </row>
    <row r="3634" spans="4:4" x14ac:dyDescent="0.2">
      <c r="D3634" s="236"/>
    </row>
    <row r="3635" spans="4:4" x14ac:dyDescent="0.2">
      <c r="D3635" s="236"/>
    </row>
    <row r="3636" spans="4:4" x14ac:dyDescent="0.2">
      <c r="D3636" s="236"/>
    </row>
    <row r="3637" spans="4:4" x14ac:dyDescent="0.2">
      <c r="D3637" s="236"/>
    </row>
    <row r="3638" spans="4:4" x14ac:dyDescent="0.2">
      <c r="D3638" s="236"/>
    </row>
    <row r="3639" spans="4:4" x14ac:dyDescent="0.2">
      <c r="D3639" s="236"/>
    </row>
    <row r="3640" spans="4:4" x14ac:dyDescent="0.2">
      <c r="D3640" s="236"/>
    </row>
    <row r="3641" spans="4:4" x14ac:dyDescent="0.2">
      <c r="D3641" s="236"/>
    </row>
    <row r="3642" spans="4:4" x14ac:dyDescent="0.2">
      <c r="D3642" s="236"/>
    </row>
    <row r="3643" spans="4:4" x14ac:dyDescent="0.2">
      <c r="D3643" s="236"/>
    </row>
    <row r="3644" spans="4:4" x14ac:dyDescent="0.2">
      <c r="D3644" s="236"/>
    </row>
    <row r="3645" spans="4:4" x14ac:dyDescent="0.2">
      <c r="D3645" s="236"/>
    </row>
    <row r="3646" spans="4:4" x14ac:dyDescent="0.2">
      <c r="D3646" s="236"/>
    </row>
    <row r="3647" spans="4:4" x14ac:dyDescent="0.2">
      <c r="D3647" s="236"/>
    </row>
    <row r="3648" spans="4:4" x14ac:dyDescent="0.2">
      <c r="D3648" s="236"/>
    </row>
    <row r="3649" spans="4:4" x14ac:dyDescent="0.2">
      <c r="D3649" s="236"/>
    </row>
    <row r="3650" spans="4:4" x14ac:dyDescent="0.2">
      <c r="D3650" s="236"/>
    </row>
    <row r="3651" spans="4:4" x14ac:dyDescent="0.2">
      <c r="D3651" s="236"/>
    </row>
    <row r="3652" spans="4:4" x14ac:dyDescent="0.2">
      <c r="D3652" s="236"/>
    </row>
    <row r="3653" spans="4:4" x14ac:dyDescent="0.2">
      <c r="D3653" s="236"/>
    </row>
    <row r="3654" spans="4:4" x14ac:dyDescent="0.2">
      <c r="D3654" s="236"/>
    </row>
    <row r="3655" spans="4:4" x14ac:dyDescent="0.2">
      <c r="D3655" s="236"/>
    </row>
    <row r="3656" spans="4:4" x14ac:dyDescent="0.2">
      <c r="D3656" s="236"/>
    </row>
    <row r="3657" spans="4:4" x14ac:dyDescent="0.2">
      <c r="D3657" s="236"/>
    </row>
    <row r="3658" spans="4:4" x14ac:dyDescent="0.2">
      <c r="D3658" s="236"/>
    </row>
    <row r="3659" spans="4:4" x14ac:dyDescent="0.2">
      <c r="D3659" s="236"/>
    </row>
    <row r="3660" spans="4:4" x14ac:dyDescent="0.2">
      <c r="D3660" s="236"/>
    </row>
    <row r="3661" spans="4:4" x14ac:dyDescent="0.2">
      <c r="D3661" s="236"/>
    </row>
    <row r="3662" spans="4:4" x14ac:dyDescent="0.2">
      <c r="D3662" s="236"/>
    </row>
    <row r="3663" spans="4:4" x14ac:dyDescent="0.2">
      <c r="D3663" s="236"/>
    </row>
    <row r="3664" spans="4:4" x14ac:dyDescent="0.2">
      <c r="D3664" s="236"/>
    </row>
    <row r="3665" spans="4:4" x14ac:dyDescent="0.2">
      <c r="D3665" s="236"/>
    </row>
    <row r="3666" spans="4:4" x14ac:dyDescent="0.2">
      <c r="D3666" s="236"/>
    </row>
    <row r="3667" spans="4:4" x14ac:dyDescent="0.2">
      <c r="D3667" s="236"/>
    </row>
    <row r="3668" spans="4:4" x14ac:dyDescent="0.2">
      <c r="D3668" s="236"/>
    </row>
    <row r="3669" spans="4:4" x14ac:dyDescent="0.2">
      <c r="D3669" s="236"/>
    </row>
    <row r="3670" spans="4:4" x14ac:dyDescent="0.2">
      <c r="D3670" s="236"/>
    </row>
    <row r="3671" spans="4:4" x14ac:dyDescent="0.2">
      <c r="D3671" s="236"/>
    </row>
    <row r="3672" spans="4:4" x14ac:dyDescent="0.2">
      <c r="D3672" s="236"/>
    </row>
    <row r="3673" spans="4:4" x14ac:dyDescent="0.2">
      <c r="D3673" s="236"/>
    </row>
    <row r="3674" spans="4:4" x14ac:dyDescent="0.2">
      <c r="D3674" s="236"/>
    </row>
    <row r="3675" spans="4:4" x14ac:dyDescent="0.2">
      <c r="D3675" s="236"/>
    </row>
    <row r="3676" spans="4:4" x14ac:dyDescent="0.2">
      <c r="D3676" s="236"/>
    </row>
    <row r="3677" spans="4:4" x14ac:dyDescent="0.2">
      <c r="D3677" s="236"/>
    </row>
    <row r="3678" spans="4:4" x14ac:dyDescent="0.2">
      <c r="D3678" s="236"/>
    </row>
    <row r="3679" spans="4:4" x14ac:dyDescent="0.2">
      <c r="D3679" s="236"/>
    </row>
    <row r="3680" spans="4:4" x14ac:dyDescent="0.2">
      <c r="D3680" s="236"/>
    </row>
    <row r="3681" spans="4:4" x14ac:dyDescent="0.2">
      <c r="D3681" s="236"/>
    </row>
    <row r="3682" spans="4:4" x14ac:dyDescent="0.2">
      <c r="D3682" s="236"/>
    </row>
    <row r="3683" spans="4:4" x14ac:dyDescent="0.2">
      <c r="D3683" s="236"/>
    </row>
    <row r="3684" spans="4:4" x14ac:dyDescent="0.2">
      <c r="D3684" s="236"/>
    </row>
    <row r="3685" spans="4:4" x14ac:dyDescent="0.2">
      <c r="D3685" s="236"/>
    </row>
    <row r="3686" spans="4:4" x14ac:dyDescent="0.2">
      <c r="D3686" s="236"/>
    </row>
    <row r="3687" spans="4:4" x14ac:dyDescent="0.2">
      <c r="D3687" s="236"/>
    </row>
    <row r="3688" spans="4:4" x14ac:dyDescent="0.2">
      <c r="D3688" s="236"/>
    </row>
    <row r="3689" spans="4:4" x14ac:dyDescent="0.2">
      <c r="D3689" s="236"/>
    </row>
    <row r="3690" spans="4:4" x14ac:dyDescent="0.2">
      <c r="D3690" s="236"/>
    </row>
    <row r="3691" spans="4:4" x14ac:dyDescent="0.2">
      <c r="D3691" s="236"/>
    </row>
    <row r="3692" spans="4:4" x14ac:dyDescent="0.2">
      <c r="D3692" s="236"/>
    </row>
    <row r="3693" spans="4:4" x14ac:dyDescent="0.2">
      <c r="D3693" s="236"/>
    </row>
    <row r="3694" spans="4:4" x14ac:dyDescent="0.2">
      <c r="D3694" s="236"/>
    </row>
    <row r="3695" spans="4:4" x14ac:dyDescent="0.2">
      <c r="D3695" s="236"/>
    </row>
    <row r="3696" spans="4:4" x14ac:dyDescent="0.2">
      <c r="D3696" s="236"/>
    </row>
    <row r="3697" spans="4:4" x14ac:dyDescent="0.2">
      <c r="D3697" s="236"/>
    </row>
    <row r="3698" spans="4:4" x14ac:dyDescent="0.2">
      <c r="D3698" s="236"/>
    </row>
    <row r="3699" spans="4:4" x14ac:dyDescent="0.2">
      <c r="D3699" s="236"/>
    </row>
    <row r="3700" spans="4:4" x14ac:dyDescent="0.2">
      <c r="D3700" s="236"/>
    </row>
    <row r="3701" spans="4:4" x14ac:dyDescent="0.2">
      <c r="D3701" s="236"/>
    </row>
    <row r="3702" spans="4:4" x14ac:dyDescent="0.2">
      <c r="D3702" s="236"/>
    </row>
    <row r="3703" spans="4:4" x14ac:dyDescent="0.2">
      <c r="D3703" s="236"/>
    </row>
    <row r="3704" spans="4:4" x14ac:dyDescent="0.2">
      <c r="D3704" s="236"/>
    </row>
    <row r="3705" spans="4:4" x14ac:dyDescent="0.2">
      <c r="D3705" s="236"/>
    </row>
    <row r="3706" spans="4:4" x14ac:dyDescent="0.2">
      <c r="D3706" s="236"/>
    </row>
    <row r="3707" spans="4:4" x14ac:dyDescent="0.2">
      <c r="D3707" s="236"/>
    </row>
    <row r="3708" spans="4:4" x14ac:dyDescent="0.2">
      <c r="D3708" s="236"/>
    </row>
    <row r="3709" spans="4:4" x14ac:dyDescent="0.2">
      <c r="D3709" s="236"/>
    </row>
    <row r="3710" spans="4:4" x14ac:dyDescent="0.2">
      <c r="D3710" s="236"/>
    </row>
    <row r="3711" spans="4:4" x14ac:dyDescent="0.2">
      <c r="D3711" s="236"/>
    </row>
    <row r="3712" spans="4:4" x14ac:dyDescent="0.2">
      <c r="D3712" s="236"/>
    </row>
    <row r="3713" spans="4:4" x14ac:dyDescent="0.2">
      <c r="D3713" s="236"/>
    </row>
    <row r="3714" spans="4:4" x14ac:dyDescent="0.2">
      <c r="D3714" s="236"/>
    </row>
    <row r="3715" spans="4:4" x14ac:dyDescent="0.2">
      <c r="D3715" s="236"/>
    </row>
    <row r="3716" spans="4:4" x14ac:dyDescent="0.2">
      <c r="D3716" s="236"/>
    </row>
    <row r="3717" spans="4:4" x14ac:dyDescent="0.2">
      <c r="D3717" s="236"/>
    </row>
    <row r="3718" spans="4:4" x14ac:dyDescent="0.2">
      <c r="D3718" s="236"/>
    </row>
    <row r="3719" spans="4:4" x14ac:dyDescent="0.2">
      <c r="D3719" s="236"/>
    </row>
    <row r="3720" spans="4:4" x14ac:dyDescent="0.2">
      <c r="D3720" s="236"/>
    </row>
    <row r="3721" spans="4:4" x14ac:dyDescent="0.2">
      <c r="D3721" s="236"/>
    </row>
    <row r="3722" spans="4:4" x14ac:dyDescent="0.2">
      <c r="D3722" s="236"/>
    </row>
    <row r="3723" spans="4:4" x14ac:dyDescent="0.2">
      <c r="D3723" s="236"/>
    </row>
    <row r="3724" spans="4:4" x14ac:dyDescent="0.2">
      <c r="D3724" s="236"/>
    </row>
    <row r="3725" spans="4:4" x14ac:dyDescent="0.2">
      <c r="D3725" s="236"/>
    </row>
    <row r="3726" spans="4:4" x14ac:dyDescent="0.2">
      <c r="D3726" s="236"/>
    </row>
    <row r="3727" spans="4:4" x14ac:dyDescent="0.2">
      <c r="D3727" s="236"/>
    </row>
    <row r="3728" spans="4:4" x14ac:dyDescent="0.2">
      <c r="D3728" s="236"/>
    </row>
    <row r="3729" spans="4:4" x14ac:dyDescent="0.2">
      <c r="D3729" s="236"/>
    </row>
    <row r="3730" spans="4:4" x14ac:dyDescent="0.2">
      <c r="D3730" s="236"/>
    </row>
    <row r="3731" spans="4:4" x14ac:dyDescent="0.2">
      <c r="D3731" s="236"/>
    </row>
    <row r="3732" spans="4:4" x14ac:dyDescent="0.2">
      <c r="D3732" s="236"/>
    </row>
    <row r="3733" spans="4:4" x14ac:dyDescent="0.2">
      <c r="D3733" s="236"/>
    </row>
    <row r="3734" spans="4:4" x14ac:dyDescent="0.2">
      <c r="D3734" s="236"/>
    </row>
    <row r="3735" spans="4:4" x14ac:dyDescent="0.2">
      <c r="D3735" s="236"/>
    </row>
    <row r="3736" spans="4:4" x14ac:dyDescent="0.2">
      <c r="D3736" s="236"/>
    </row>
    <row r="3737" spans="4:4" x14ac:dyDescent="0.2">
      <c r="D3737" s="236"/>
    </row>
    <row r="3738" spans="4:4" x14ac:dyDescent="0.2">
      <c r="D3738" s="236"/>
    </row>
    <row r="3739" spans="4:4" x14ac:dyDescent="0.2">
      <c r="D3739" s="236"/>
    </row>
    <row r="3740" spans="4:4" x14ac:dyDescent="0.2">
      <c r="D3740" s="236"/>
    </row>
    <row r="3741" spans="4:4" x14ac:dyDescent="0.2">
      <c r="D3741" s="236"/>
    </row>
    <row r="3742" spans="4:4" x14ac:dyDescent="0.2">
      <c r="D3742" s="236"/>
    </row>
    <row r="3743" spans="4:4" x14ac:dyDescent="0.2">
      <c r="D3743" s="236"/>
    </row>
    <row r="3744" spans="4:4" x14ac:dyDescent="0.2">
      <c r="D3744" s="236"/>
    </row>
    <row r="3745" spans="4:4" x14ac:dyDescent="0.2">
      <c r="D3745" s="236"/>
    </row>
    <row r="3746" spans="4:4" x14ac:dyDescent="0.2">
      <c r="D3746" s="236"/>
    </row>
    <row r="3747" spans="4:4" x14ac:dyDescent="0.2">
      <c r="D3747" s="236"/>
    </row>
    <row r="3748" spans="4:4" x14ac:dyDescent="0.2">
      <c r="D3748" s="236"/>
    </row>
    <row r="3749" spans="4:4" x14ac:dyDescent="0.2">
      <c r="D3749" s="236"/>
    </row>
    <row r="3750" spans="4:4" x14ac:dyDescent="0.2">
      <c r="D3750" s="236"/>
    </row>
    <row r="3751" spans="4:4" x14ac:dyDescent="0.2">
      <c r="D3751" s="236"/>
    </row>
    <row r="3752" spans="4:4" x14ac:dyDescent="0.2">
      <c r="D3752" s="236"/>
    </row>
    <row r="3753" spans="4:4" x14ac:dyDescent="0.2">
      <c r="D3753" s="236"/>
    </row>
    <row r="3754" spans="4:4" x14ac:dyDescent="0.2">
      <c r="D3754" s="236"/>
    </row>
    <row r="3755" spans="4:4" x14ac:dyDescent="0.2">
      <c r="D3755" s="236"/>
    </row>
    <row r="3756" spans="4:4" x14ac:dyDescent="0.2">
      <c r="D3756" s="236"/>
    </row>
    <row r="3757" spans="4:4" x14ac:dyDescent="0.2">
      <c r="D3757" s="236"/>
    </row>
    <row r="3758" spans="4:4" x14ac:dyDescent="0.2">
      <c r="D3758" s="236"/>
    </row>
    <row r="3759" spans="4:4" x14ac:dyDescent="0.2">
      <c r="D3759" s="236"/>
    </row>
    <row r="3760" spans="4:4" x14ac:dyDescent="0.2">
      <c r="D3760" s="236"/>
    </row>
    <row r="3761" spans="4:4" x14ac:dyDescent="0.2">
      <c r="D3761" s="236"/>
    </row>
    <row r="3762" spans="4:4" x14ac:dyDescent="0.2">
      <c r="D3762" s="236"/>
    </row>
    <row r="3763" spans="4:4" x14ac:dyDescent="0.2">
      <c r="D3763" s="236"/>
    </row>
    <row r="3764" spans="4:4" x14ac:dyDescent="0.2">
      <c r="D3764" s="236"/>
    </row>
    <row r="3765" spans="4:4" x14ac:dyDescent="0.2">
      <c r="D3765" s="236"/>
    </row>
    <row r="3766" spans="4:4" x14ac:dyDescent="0.2">
      <c r="D3766" s="236"/>
    </row>
    <row r="3767" spans="4:4" x14ac:dyDescent="0.2">
      <c r="D3767" s="236"/>
    </row>
    <row r="3768" spans="4:4" x14ac:dyDescent="0.2">
      <c r="D3768" s="236"/>
    </row>
    <row r="3769" spans="4:4" x14ac:dyDescent="0.2">
      <c r="D3769" s="236"/>
    </row>
    <row r="3770" spans="4:4" x14ac:dyDescent="0.2">
      <c r="D3770" s="236"/>
    </row>
    <row r="3771" spans="4:4" x14ac:dyDescent="0.2">
      <c r="D3771" s="236"/>
    </row>
    <row r="3772" spans="4:4" x14ac:dyDescent="0.2">
      <c r="D3772" s="236"/>
    </row>
    <row r="3773" spans="4:4" x14ac:dyDescent="0.2">
      <c r="D3773" s="236"/>
    </row>
    <row r="3774" spans="4:4" x14ac:dyDescent="0.2">
      <c r="D3774" s="236"/>
    </row>
    <row r="3775" spans="4:4" x14ac:dyDescent="0.2">
      <c r="D3775" s="236"/>
    </row>
    <row r="3776" spans="4:4" x14ac:dyDescent="0.2">
      <c r="D3776" s="236"/>
    </row>
    <row r="3777" spans="4:4" x14ac:dyDescent="0.2">
      <c r="D3777" s="236"/>
    </row>
    <row r="3778" spans="4:4" x14ac:dyDescent="0.2">
      <c r="D3778" s="236"/>
    </row>
    <row r="3779" spans="4:4" x14ac:dyDescent="0.2">
      <c r="D3779" s="236"/>
    </row>
    <row r="3780" spans="4:4" x14ac:dyDescent="0.2">
      <c r="D3780" s="236"/>
    </row>
    <row r="3781" spans="4:4" x14ac:dyDescent="0.2">
      <c r="D3781" s="236"/>
    </row>
    <row r="3782" spans="4:4" x14ac:dyDescent="0.2">
      <c r="D3782" s="236"/>
    </row>
    <row r="3783" spans="4:4" x14ac:dyDescent="0.2">
      <c r="D3783" s="236"/>
    </row>
    <row r="3784" spans="4:4" x14ac:dyDescent="0.2">
      <c r="D3784" s="236"/>
    </row>
    <row r="3785" spans="4:4" x14ac:dyDescent="0.2">
      <c r="D3785" s="236"/>
    </row>
    <row r="3786" spans="4:4" x14ac:dyDescent="0.2">
      <c r="D3786" s="236"/>
    </row>
    <row r="3787" spans="4:4" x14ac:dyDescent="0.2">
      <c r="D3787" s="236"/>
    </row>
    <row r="3788" spans="4:4" x14ac:dyDescent="0.2">
      <c r="D3788" s="236"/>
    </row>
    <row r="3789" spans="4:4" x14ac:dyDescent="0.2">
      <c r="D3789" s="236"/>
    </row>
    <row r="3790" spans="4:4" x14ac:dyDescent="0.2">
      <c r="D3790" s="236"/>
    </row>
    <row r="3791" spans="4:4" x14ac:dyDescent="0.2">
      <c r="D3791" s="236"/>
    </row>
    <row r="3792" spans="4:4" x14ac:dyDescent="0.2">
      <c r="D3792" s="236"/>
    </row>
    <row r="3793" spans="4:4" x14ac:dyDescent="0.2">
      <c r="D3793" s="236"/>
    </row>
    <row r="3794" spans="4:4" x14ac:dyDescent="0.2">
      <c r="D3794" s="236"/>
    </row>
    <row r="3795" spans="4:4" x14ac:dyDescent="0.2">
      <c r="D3795" s="236"/>
    </row>
    <row r="3796" spans="4:4" x14ac:dyDescent="0.2">
      <c r="D3796" s="236"/>
    </row>
    <row r="3797" spans="4:4" x14ac:dyDescent="0.2">
      <c r="D3797" s="236"/>
    </row>
    <row r="3798" spans="4:4" x14ac:dyDescent="0.2">
      <c r="D3798" s="236"/>
    </row>
    <row r="3799" spans="4:4" x14ac:dyDescent="0.2">
      <c r="D3799" s="236"/>
    </row>
    <row r="3800" spans="4:4" x14ac:dyDescent="0.2">
      <c r="D3800" s="236"/>
    </row>
    <row r="3801" spans="4:4" x14ac:dyDescent="0.2">
      <c r="D3801" s="236"/>
    </row>
    <row r="3802" spans="4:4" x14ac:dyDescent="0.2">
      <c r="D3802" s="236"/>
    </row>
    <row r="3803" spans="4:4" x14ac:dyDescent="0.2">
      <c r="D3803" s="236"/>
    </row>
    <row r="3804" spans="4:4" x14ac:dyDescent="0.2">
      <c r="D3804" s="236"/>
    </row>
    <row r="3805" spans="4:4" x14ac:dyDescent="0.2">
      <c r="D3805" s="236"/>
    </row>
    <row r="3806" spans="4:4" x14ac:dyDescent="0.2">
      <c r="D3806" s="236"/>
    </row>
    <row r="3807" spans="4:4" x14ac:dyDescent="0.2">
      <c r="D3807" s="236"/>
    </row>
    <row r="3808" spans="4:4" x14ac:dyDescent="0.2">
      <c r="D3808" s="236"/>
    </row>
    <row r="3809" spans="4:4" x14ac:dyDescent="0.2">
      <c r="D3809" s="236"/>
    </row>
    <row r="3810" spans="4:4" x14ac:dyDescent="0.2">
      <c r="D3810" s="236"/>
    </row>
    <row r="3811" spans="4:4" x14ac:dyDescent="0.2">
      <c r="D3811" s="236"/>
    </row>
    <row r="3812" spans="4:4" x14ac:dyDescent="0.2">
      <c r="D3812" s="236"/>
    </row>
    <row r="3813" spans="4:4" x14ac:dyDescent="0.2">
      <c r="D3813" s="236"/>
    </row>
    <row r="3814" spans="4:4" x14ac:dyDescent="0.2">
      <c r="D3814" s="236"/>
    </row>
    <row r="3815" spans="4:4" x14ac:dyDescent="0.2">
      <c r="D3815" s="236"/>
    </row>
    <row r="3816" spans="4:4" x14ac:dyDescent="0.2">
      <c r="D3816" s="236"/>
    </row>
    <row r="3817" spans="4:4" x14ac:dyDescent="0.2">
      <c r="D3817" s="236"/>
    </row>
    <row r="3818" spans="4:4" x14ac:dyDescent="0.2">
      <c r="D3818" s="236"/>
    </row>
    <row r="3819" spans="4:4" x14ac:dyDescent="0.2">
      <c r="D3819" s="236"/>
    </row>
    <row r="3820" spans="4:4" x14ac:dyDescent="0.2">
      <c r="D3820" s="236"/>
    </row>
    <row r="3821" spans="4:4" x14ac:dyDescent="0.2">
      <c r="D3821" s="236"/>
    </row>
    <row r="3822" spans="4:4" x14ac:dyDescent="0.2">
      <c r="D3822" s="236"/>
    </row>
    <row r="3823" spans="4:4" x14ac:dyDescent="0.2">
      <c r="D3823" s="236"/>
    </row>
    <row r="3824" spans="4:4" x14ac:dyDescent="0.2">
      <c r="D3824" s="236"/>
    </row>
    <row r="3825" spans="4:4" x14ac:dyDescent="0.2">
      <c r="D3825" s="236"/>
    </row>
    <row r="3826" spans="4:4" x14ac:dyDescent="0.2">
      <c r="D3826" s="236"/>
    </row>
    <row r="3827" spans="4:4" x14ac:dyDescent="0.2">
      <c r="D3827" s="236"/>
    </row>
    <row r="3828" spans="4:4" x14ac:dyDescent="0.2">
      <c r="D3828" s="236"/>
    </row>
    <row r="3829" spans="4:4" x14ac:dyDescent="0.2">
      <c r="D3829" s="236"/>
    </row>
    <row r="3830" spans="4:4" x14ac:dyDescent="0.2">
      <c r="D3830" s="236"/>
    </row>
    <row r="3831" spans="4:4" x14ac:dyDescent="0.2">
      <c r="D3831" s="236"/>
    </row>
    <row r="3832" spans="4:4" x14ac:dyDescent="0.2">
      <c r="D3832" s="236"/>
    </row>
    <row r="3833" spans="4:4" x14ac:dyDescent="0.2">
      <c r="D3833" s="236"/>
    </row>
    <row r="3834" spans="4:4" x14ac:dyDescent="0.2">
      <c r="D3834" s="236"/>
    </row>
    <row r="3835" spans="4:4" x14ac:dyDescent="0.2">
      <c r="D3835" s="236"/>
    </row>
    <row r="3836" spans="4:4" x14ac:dyDescent="0.2">
      <c r="D3836" s="236"/>
    </row>
    <row r="3837" spans="4:4" x14ac:dyDescent="0.2">
      <c r="D3837" s="236"/>
    </row>
    <row r="3838" spans="4:4" x14ac:dyDescent="0.2">
      <c r="D3838" s="236"/>
    </row>
    <row r="3839" spans="4:4" x14ac:dyDescent="0.2">
      <c r="D3839" s="236"/>
    </row>
    <row r="3840" spans="4:4" x14ac:dyDescent="0.2">
      <c r="D3840" s="236"/>
    </row>
    <row r="3841" spans="4:4" x14ac:dyDescent="0.2">
      <c r="D3841" s="236"/>
    </row>
    <row r="3842" spans="4:4" x14ac:dyDescent="0.2">
      <c r="D3842" s="236"/>
    </row>
    <row r="3843" spans="4:4" x14ac:dyDescent="0.2">
      <c r="D3843" s="236"/>
    </row>
    <row r="3844" spans="4:4" x14ac:dyDescent="0.2">
      <c r="D3844" s="236"/>
    </row>
    <row r="3845" spans="4:4" x14ac:dyDescent="0.2">
      <c r="D3845" s="236"/>
    </row>
    <row r="3846" spans="4:4" x14ac:dyDescent="0.2">
      <c r="D3846" s="236"/>
    </row>
    <row r="3847" spans="4:4" x14ac:dyDescent="0.2">
      <c r="D3847" s="236"/>
    </row>
    <row r="3848" spans="4:4" x14ac:dyDescent="0.2">
      <c r="D3848" s="236"/>
    </row>
    <row r="3849" spans="4:4" x14ac:dyDescent="0.2">
      <c r="D3849" s="236"/>
    </row>
    <row r="3850" spans="4:4" x14ac:dyDescent="0.2">
      <c r="D3850" s="236"/>
    </row>
    <row r="3851" spans="4:4" x14ac:dyDescent="0.2">
      <c r="D3851" s="236"/>
    </row>
    <row r="3852" spans="4:4" x14ac:dyDescent="0.2">
      <c r="D3852" s="236"/>
    </row>
    <row r="3853" spans="4:4" x14ac:dyDescent="0.2">
      <c r="D3853" s="236"/>
    </row>
    <row r="3854" spans="4:4" x14ac:dyDescent="0.2">
      <c r="D3854" s="236"/>
    </row>
    <row r="3855" spans="4:4" x14ac:dyDescent="0.2">
      <c r="D3855" s="236"/>
    </row>
    <row r="3856" spans="4:4" x14ac:dyDescent="0.2">
      <c r="D3856" s="236"/>
    </row>
    <row r="3857" spans="4:4" x14ac:dyDescent="0.2">
      <c r="D3857" s="236"/>
    </row>
    <row r="3858" spans="4:4" x14ac:dyDescent="0.2">
      <c r="D3858" s="236"/>
    </row>
    <row r="3859" spans="4:4" x14ac:dyDescent="0.2">
      <c r="D3859" s="236"/>
    </row>
    <row r="3860" spans="4:4" x14ac:dyDescent="0.2">
      <c r="D3860" s="236"/>
    </row>
    <row r="3861" spans="4:4" x14ac:dyDescent="0.2">
      <c r="D3861" s="236"/>
    </row>
    <row r="3862" spans="4:4" x14ac:dyDescent="0.2">
      <c r="D3862" s="236"/>
    </row>
    <row r="3863" spans="4:4" x14ac:dyDescent="0.2">
      <c r="D3863" s="236"/>
    </row>
    <row r="3864" spans="4:4" x14ac:dyDescent="0.2">
      <c r="D3864" s="236"/>
    </row>
    <row r="3865" spans="4:4" x14ac:dyDescent="0.2">
      <c r="D3865" s="236"/>
    </row>
    <row r="3866" spans="4:4" x14ac:dyDescent="0.2">
      <c r="D3866" s="236"/>
    </row>
    <row r="3867" spans="4:4" x14ac:dyDescent="0.2">
      <c r="D3867" s="236"/>
    </row>
    <row r="3868" spans="4:4" x14ac:dyDescent="0.2">
      <c r="D3868" s="236"/>
    </row>
    <row r="3869" spans="4:4" x14ac:dyDescent="0.2">
      <c r="D3869" s="236"/>
    </row>
    <row r="3870" spans="4:4" x14ac:dyDescent="0.2">
      <c r="D3870" s="236"/>
    </row>
    <row r="3871" spans="4:4" x14ac:dyDescent="0.2">
      <c r="D3871" s="236"/>
    </row>
    <row r="3872" spans="4:4" x14ac:dyDescent="0.2">
      <c r="D3872" s="236"/>
    </row>
    <row r="3873" spans="4:4" x14ac:dyDescent="0.2">
      <c r="D3873" s="236"/>
    </row>
    <row r="3874" spans="4:4" x14ac:dyDescent="0.2">
      <c r="D3874" s="236"/>
    </row>
    <row r="3875" spans="4:4" x14ac:dyDescent="0.2">
      <c r="D3875" s="236"/>
    </row>
    <row r="3876" spans="4:4" x14ac:dyDescent="0.2">
      <c r="D3876" s="236"/>
    </row>
    <row r="3877" spans="4:4" x14ac:dyDescent="0.2">
      <c r="D3877" s="236"/>
    </row>
    <row r="3878" spans="4:4" x14ac:dyDescent="0.2">
      <c r="D3878" s="236"/>
    </row>
    <row r="3879" spans="4:4" x14ac:dyDescent="0.2">
      <c r="D3879" s="236"/>
    </row>
    <row r="3880" spans="4:4" x14ac:dyDescent="0.2">
      <c r="D3880" s="236"/>
    </row>
    <row r="3881" spans="4:4" x14ac:dyDescent="0.2">
      <c r="D3881" s="236"/>
    </row>
    <row r="3882" spans="4:4" x14ac:dyDescent="0.2">
      <c r="D3882" s="236"/>
    </row>
    <row r="3883" spans="4:4" x14ac:dyDescent="0.2">
      <c r="D3883" s="236"/>
    </row>
    <row r="3884" spans="4:4" x14ac:dyDescent="0.2">
      <c r="D3884" s="236"/>
    </row>
    <row r="3885" spans="4:4" x14ac:dyDescent="0.2">
      <c r="D3885" s="236"/>
    </row>
    <row r="3886" spans="4:4" x14ac:dyDescent="0.2">
      <c r="D3886" s="236"/>
    </row>
    <row r="3887" spans="4:4" x14ac:dyDescent="0.2">
      <c r="D3887" s="236"/>
    </row>
    <row r="3888" spans="4:4" x14ac:dyDescent="0.2">
      <c r="D3888" s="236"/>
    </row>
    <row r="3889" spans="4:4" x14ac:dyDescent="0.2">
      <c r="D3889" s="236"/>
    </row>
    <row r="3890" spans="4:4" x14ac:dyDescent="0.2">
      <c r="D3890" s="236"/>
    </row>
    <row r="3891" spans="4:4" x14ac:dyDescent="0.2">
      <c r="D3891" s="236"/>
    </row>
    <row r="3892" spans="4:4" x14ac:dyDescent="0.2">
      <c r="D3892" s="236"/>
    </row>
    <row r="3893" spans="4:4" x14ac:dyDescent="0.2">
      <c r="D3893" s="236"/>
    </row>
    <row r="3894" spans="4:4" x14ac:dyDescent="0.2">
      <c r="D3894" s="236"/>
    </row>
    <row r="3895" spans="4:4" x14ac:dyDescent="0.2">
      <c r="D3895" s="236"/>
    </row>
    <row r="3896" spans="4:4" x14ac:dyDescent="0.2">
      <c r="D3896" s="236"/>
    </row>
    <row r="3897" spans="4:4" x14ac:dyDescent="0.2">
      <c r="D3897" s="236"/>
    </row>
    <row r="3898" spans="4:4" x14ac:dyDescent="0.2">
      <c r="D3898" s="236"/>
    </row>
    <row r="3899" spans="4:4" x14ac:dyDescent="0.2">
      <c r="D3899" s="236"/>
    </row>
    <row r="3900" spans="4:4" x14ac:dyDescent="0.2">
      <c r="D3900" s="236"/>
    </row>
    <row r="3901" spans="4:4" x14ac:dyDescent="0.2">
      <c r="D3901" s="236"/>
    </row>
    <row r="3902" spans="4:4" x14ac:dyDescent="0.2">
      <c r="D3902" s="236"/>
    </row>
    <row r="3903" spans="4:4" x14ac:dyDescent="0.2">
      <c r="D3903" s="236"/>
    </row>
    <row r="3904" spans="4:4" x14ac:dyDescent="0.2">
      <c r="D3904" s="236"/>
    </row>
    <row r="3905" spans="4:4" x14ac:dyDescent="0.2">
      <c r="D3905" s="236"/>
    </row>
    <row r="3906" spans="4:4" x14ac:dyDescent="0.2">
      <c r="D3906" s="236"/>
    </row>
    <row r="3907" spans="4:4" x14ac:dyDescent="0.2">
      <c r="D3907" s="236"/>
    </row>
    <row r="3908" spans="4:4" x14ac:dyDescent="0.2">
      <c r="D3908" s="236"/>
    </row>
    <row r="3909" spans="4:4" x14ac:dyDescent="0.2">
      <c r="D3909" s="236"/>
    </row>
    <row r="3910" spans="4:4" x14ac:dyDescent="0.2">
      <c r="D3910" s="236"/>
    </row>
    <row r="3911" spans="4:4" x14ac:dyDescent="0.2">
      <c r="D3911" s="236"/>
    </row>
    <row r="3912" spans="4:4" x14ac:dyDescent="0.2">
      <c r="D3912" s="236"/>
    </row>
    <row r="3913" spans="4:4" x14ac:dyDescent="0.2">
      <c r="D3913" s="236"/>
    </row>
    <row r="3914" spans="4:4" x14ac:dyDescent="0.2">
      <c r="D3914" s="236"/>
    </row>
    <row r="3915" spans="4:4" x14ac:dyDescent="0.2">
      <c r="D3915" s="236"/>
    </row>
    <row r="3916" spans="4:4" x14ac:dyDescent="0.2">
      <c r="D3916" s="236"/>
    </row>
    <row r="3917" spans="4:4" x14ac:dyDescent="0.2">
      <c r="D3917" s="236"/>
    </row>
    <row r="3918" spans="4:4" x14ac:dyDescent="0.2">
      <c r="D3918" s="236"/>
    </row>
    <row r="3919" spans="4:4" x14ac:dyDescent="0.2">
      <c r="D3919" s="236"/>
    </row>
    <row r="3920" spans="4:4" x14ac:dyDescent="0.2">
      <c r="D3920" s="236"/>
    </row>
    <row r="3921" spans="4:4" x14ac:dyDescent="0.2">
      <c r="D3921" s="236"/>
    </row>
    <row r="3922" spans="4:4" x14ac:dyDescent="0.2">
      <c r="D3922" s="236"/>
    </row>
    <row r="3923" spans="4:4" x14ac:dyDescent="0.2">
      <c r="D3923" s="236"/>
    </row>
    <row r="3924" spans="4:4" x14ac:dyDescent="0.2">
      <c r="D3924" s="236"/>
    </row>
    <row r="3925" spans="4:4" x14ac:dyDescent="0.2">
      <c r="D3925" s="236"/>
    </row>
    <row r="3926" spans="4:4" x14ac:dyDescent="0.2">
      <c r="D3926" s="236"/>
    </row>
    <row r="3927" spans="4:4" x14ac:dyDescent="0.2">
      <c r="D3927" s="236"/>
    </row>
    <row r="3928" spans="4:4" x14ac:dyDescent="0.2">
      <c r="D3928" s="236"/>
    </row>
    <row r="3929" spans="4:4" x14ac:dyDescent="0.2">
      <c r="D3929" s="236"/>
    </row>
    <row r="3930" spans="4:4" x14ac:dyDescent="0.2">
      <c r="D3930" s="236"/>
    </row>
    <row r="3931" spans="4:4" x14ac:dyDescent="0.2">
      <c r="D3931" s="236"/>
    </row>
    <row r="3932" spans="4:4" x14ac:dyDescent="0.2">
      <c r="D3932" s="236"/>
    </row>
    <row r="3933" spans="4:4" x14ac:dyDescent="0.2">
      <c r="D3933" s="236"/>
    </row>
    <row r="3934" spans="4:4" x14ac:dyDescent="0.2">
      <c r="D3934" s="236"/>
    </row>
    <row r="3935" spans="4:4" x14ac:dyDescent="0.2">
      <c r="D3935" s="236"/>
    </row>
    <row r="3936" spans="4:4" x14ac:dyDescent="0.2">
      <c r="D3936" s="236"/>
    </row>
    <row r="3937" spans="4:4" x14ac:dyDescent="0.2">
      <c r="D3937" s="236"/>
    </row>
    <row r="3938" spans="4:4" x14ac:dyDescent="0.2">
      <c r="D3938" s="236"/>
    </row>
    <row r="3939" spans="4:4" x14ac:dyDescent="0.2">
      <c r="D3939" s="236"/>
    </row>
    <row r="3940" spans="4:4" x14ac:dyDescent="0.2">
      <c r="D3940" s="236"/>
    </row>
    <row r="3941" spans="4:4" x14ac:dyDescent="0.2">
      <c r="D3941" s="236"/>
    </row>
    <row r="3942" spans="4:4" x14ac:dyDescent="0.2">
      <c r="D3942" s="236"/>
    </row>
    <row r="3943" spans="4:4" x14ac:dyDescent="0.2">
      <c r="D3943" s="236"/>
    </row>
    <row r="3944" spans="4:4" x14ac:dyDescent="0.2">
      <c r="D3944" s="236"/>
    </row>
    <row r="3945" spans="4:4" x14ac:dyDescent="0.2">
      <c r="D3945" s="236"/>
    </row>
    <row r="3946" spans="4:4" x14ac:dyDescent="0.2">
      <c r="D3946" s="236"/>
    </row>
    <row r="3947" spans="4:4" x14ac:dyDescent="0.2">
      <c r="D3947" s="236"/>
    </row>
    <row r="3948" spans="4:4" x14ac:dyDescent="0.2">
      <c r="D3948" s="236"/>
    </row>
    <row r="3949" spans="4:4" x14ac:dyDescent="0.2">
      <c r="D3949" s="236"/>
    </row>
    <row r="3950" spans="4:4" x14ac:dyDescent="0.2">
      <c r="D3950" s="236"/>
    </row>
    <row r="3951" spans="4:4" x14ac:dyDescent="0.2">
      <c r="D3951" s="236"/>
    </row>
    <row r="3952" spans="4:4" x14ac:dyDescent="0.2">
      <c r="D3952" s="236"/>
    </row>
    <row r="3953" spans="4:4" x14ac:dyDescent="0.2">
      <c r="D3953" s="236"/>
    </row>
    <row r="3954" spans="4:4" x14ac:dyDescent="0.2">
      <c r="D3954" s="236"/>
    </row>
    <row r="3955" spans="4:4" x14ac:dyDescent="0.2">
      <c r="D3955" s="236"/>
    </row>
    <row r="3956" spans="4:4" x14ac:dyDescent="0.2">
      <c r="D3956" s="236"/>
    </row>
    <row r="3957" spans="4:4" x14ac:dyDescent="0.2">
      <c r="D3957" s="236"/>
    </row>
    <row r="3958" spans="4:4" x14ac:dyDescent="0.2">
      <c r="D3958" s="236"/>
    </row>
    <row r="3959" spans="4:4" x14ac:dyDescent="0.2">
      <c r="D3959" s="236"/>
    </row>
    <row r="3960" spans="4:4" x14ac:dyDescent="0.2">
      <c r="D3960" s="236"/>
    </row>
    <row r="3961" spans="4:4" x14ac:dyDescent="0.2">
      <c r="D3961" s="236"/>
    </row>
    <row r="3962" spans="4:4" x14ac:dyDescent="0.2">
      <c r="D3962" s="236"/>
    </row>
    <row r="3963" spans="4:4" x14ac:dyDescent="0.2">
      <c r="D3963" s="236"/>
    </row>
    <row r="3964" spans="4:4" x14ac:dyDescent="0.2">
      <c r="D3964" s="236"/>
    </row>
    <row r="3965" spans="4:4" x14ac:dyDescent="0.2">
      <c r="D3965" s="236"/>
    </row>
    <row r="3966" spans="4:4" x14ac:dyDescent="0.2">
      <c r="D3966" s="236"/>
    </row>
    <row r="3967" spans="4:4" x14ac:dyDescent="0.2">
      <c r="D3967" s="236"/>
    </row>
    <row r="3968" spans="4:4" x14ac:dyDescent="0.2">
      <c r="D3968" s="236"/>
    </row>
    <row r="3969" spans="4:4" x14ac:dyDescent="0.2">
      <c r="D3969" s="236"/>
    </row>
    <row r="3970" spans="4:4" x14ac:dyDescent="0.2">
      <c r="D3970" s="236"/>
    </row>
    <row r="3971" spans="4:4" x14ac:dyDescent="0.2">
      <c r="D3971" s="236"/>
    </row>
    <row r="3972" spans="4:4" x14ac:dyDescent="0.2">
      <c r="D3972" s="236"/>
    </row>
    <row r="3973" spans="4:4" x14ac:dyDescent="0.2">
      <c r="D3973" s="236"/>
    </row>
    <row r="3974" spans="4:4" x14ac:dyDescent="0.2">
      <c r="D3974" s="236"/>
    </row>
    <row r="3975" spans="4:4" x14ac:dyDescent="0.2">
      <c r="D3975" s="236"/>
    </row>
    <row r="3976" spans="4:4" x14ac:dyDescent="0.2">
      <c r="D3976" s="236"/>
    </row>
    <row r="3977" spans="4:4" x14ac:dyDescent="0.2">
      <c r="D3977" s="236"/>
    </row>
    <row r="3978" spans="4:4" x14ac:dyDescent="0.2">
      <c r="D3978" s="236"/>
    </row>
    <row r="3979" spans="4:4" x14ac:dyDescent="0.2">
      <c r="D3979" s="236"/>
    </row>
    <row r="3980" spans="4:4" x14ac:dyDescent="0.2">
      <c r="D3980" s="236"/>
    </row>
    <row r="3981" spans="4:4" x14ac:dyDescent="0.2">
      <c r="D3981" s="236"/>
    </row>
    <row r="3982" spans="4:4" x14ac:dyDescent="0.2">
      <c r="D3982" s="236"/>
    </row>
    <row r="3983" spans="4:4" x14ac:dyDescent="0.2">
      <c r="D3983" s="236"/>
    </row>
    <row r="3984" spans="4:4" x14ac:dyDescent="0.2">
      <c r="D3984" s="236"/>
    </row>
    <row r="3985" spans="4:4" x14ac:dyDescent="0.2">
      <c r="D3985" s="236"/>
    </row>
    <row r="3986" spans="4:4" x14ac:dyDescent="0.2">
      <c r="D3986" s="236"/>
    </row>
    <row r="3987" spans="4:4" x14ac:dyDescent="0.2">
      <c r="D3987" s="236"/>
    </row>
    <row r="3988" spans="4:4" x14ac:dyDescent="0.2">
      <c r="D3988" s="236"/>
    </row>
    <row r="3989" spans="4:4" x14ac:dyDescent="0.2">
      <c r="D3989" s="236"/>
    </row>
    <row r="3990" spans="4:4" x14ac:dyDescent="0.2">
      <c r="D3990" s="236"/>
    </row>
    <row r="3991" spans="4:4" x14ac:dyDescent="0.2">
      <c r="D3991" s="236"/>
    </row>
    <row r="3992" spans="4:4" x14ac:dyDescent="0.2">
      <c r="D3992" s="236"/>
    </row>
    <row r="3993" spans="4:4" x14ac:dyDescent="0.2">
      <c r="D3993" s="236"/>
    </row>
    <row r="3994" spans="4:4" x14ac:dyDescent="0.2">
      <c r="D3994" s="236"/>
    </row>
    <row r="3995" spans="4:4" x14ac:dyDescent="0.2">
      <c r="D3995" s="236"/>
    </row>
    <row r="3996" spans="4:4" x14ac:dyDescent="0.2">
      <c r="D3996" s="236"/>
    </row>
    <row r="3997" spans="4:4" x14ac:dyDescent="0.2">
      <c r="D3997" s="236"/>
    </row>
    <row r="3998" spans="4:4" x14ac:dyDescent="0.2">
      <c r="D3998" s="236"/>
    </row>
    <row r="3999" spans="4:4" x14ac:dyDescent="0.2">
      <c r="D3999" s="236"/>
    </row>
    <row r="4000" spans="4:4" x14ac:dyDescent="0.2">
      <c r="D4000" s="236"/>
    </row>
    <row r="4001" spans="4:4" x14ac:dyDescent="0.2">
      <c r="D4001" s="236"/>
    </row>
    <row r="4002" spans="4:4" x14ac:dyDescent="0.2">
      <c r="D4002" s="236"/>
    </row>
    <row r="4003" spans="4:4" x14ac:dyDescent="0.2">
      <c r="D4003" s="236"/>
    </row>
    <row r="4004" spans="4:4" x14ac:dyDescent="0.2">
      <c r="D4004" s="236"/>
    </row>
    <row r="4005" spans="4:4" x14ac:dyDescent="0.2">
      <c r="D4005" s="236"/>
    </row>
    <row r="4006" spans="4:4" x14ac:dyDescent="0.2">
      <c r="D4006" s="236"/>
    </row>
    <row r="4007" spans="4:4" x14ac:dyDescent="0.2">
      <c r="D4007" s="236"/>
    </row>
    <row r="4008" spans="4:4" x14ac:dyDescent="0.2">
      <c r="D4008" s="236"/>
    </row>
    <row r="4009" spans="4:4" x14ac:dyDescent="0.2">
      <c r="D4009" s="236"/>
    </row>
    <row r="4010" spans="4:4" x14ac:dyDescent="0.2">
      <c r="D4010" s="236"/>
    </row>
    <row r="4011" spans="4:4" x14ac:dyDescent="0.2">
      <c r="D4011" s="236"/>
    </row>
    <row r="4012" spans="4:4" x14ac:dyDescent="0.2">
      <c r="D4012" s="236"/>
    </row>
    <row r="4013" spans="4:4" x14ac:dyDescent="0.2">
      <c r="D4013" s="236"/>
    </row>
    <row r="4014" spans="4:4" x14ac:dyDescent="0.2">
      <c r="D4014" s="236"/>
    </row>
    <row r="4015" spans="4:4" x14ac:dyDescent="0.2">
      <c r="D4015" s="236"/>
    </row>
    <row r="4016" spans="4:4" x14ac:dyDescent="0.2">
      <c r="D4016" s="236"/>
    </row>
    <row r="4017" spans="4:4" x14ac:dyDescent="0.2">
      <c r="D4017" s="236"/>
    </row>
    <row r="4018" spans="4:4" x14ac:dyDescent="0.2">
      <c r="D4018" s="236"/>
    </row>
    <row r="4019" spans="4:4" x14ac:dyDescent="0.2">
      <c r="D4019" s="236"/>
    </row>
    <row r="4020" spans="4:4" x14ac:dyDescent="0.2">
      <c r="D4020" s="236"/>
    </row>
    <row r="4021" spans="4:4" x14ac:dyDescent="0.2">
      <c r="D4021" s="236"/>
    </row>
    <row r="4022" spans="4:4" x14ac:dyDescent="0.2">
      <c r="D4022" s="236"/>
    </row>
    <row r="4023" spans="4:4" x14ac:dyDescent="0.2">
      <c r="D4023" s="236"/>
    </row>
    <row r="4024" spans="4:4" x14ac:dyDescent="0.2">
      <c r="D4024" s="236"/>
    </row>
    <row r="4025" spans="4:4" x14ac:dyDescent="0.2">
      <c r="D4025" s="236"/>
    </row>
    <row r="4026" spans="4:4" x14ac:dyDescent="0.2">
      <c r="D4026" s="236"/>
    </row>
    <row r="4027" spans="4:4" x14ac:dyDescent="0.2">
      <c r="D4027" s="236"/>
    </row>
    <row r="4028" spans="4:4" x14ac:dyDescent="0.2">
      <c r="D4028" s="236"/>
    </row>
    <row r="4029" spans="4:4" x14ac:dyDescent="0.2">
      <c r="D4029" s="236"/>
    </row>
    <row r="4030" spans="4:4" x14ac:dyDescent="0.2">
      <c r="D4030" s="236"/>
    </row>
    <row r="4031" spans="4:4" x14ac:dyDescent="0.2">
      <c r="D4031" s="236"/>
    </row>
    <row r="4032" spans="4:4" x14ac:dyDescent="0.2">
      <c r="D4032" s="236"/>
    </row>
    <row r="4033" spans="4:4" x14ac:dyDescent="0.2">
      <c r="D4033" s="236"/>
    </row>
    <row r="4034" spans="4:4" x14ac:dyDescent="0.2">
      <c r="D4034" s="236"/>
    </row>
    <row r="4035" spans="4:4" x14ac:dyDescent="0.2">
      <c r="D4035" s="236"/>
    </row>
    <row r="4036" spans="4:4" x14ac:dyDescent="0.2">
      <c r="D4036" s="236"/>
    </row>
    <row r="4037" spans="4:4" x14ac:dyDescent="0.2">
      <c r="D4037" s="236"/>
    </row>
    <row r="4038" spans="4:4" x14ac:dyDescent="0.2">
      <c r="D4038" s="236"/>
    </row>
    <row r="4039" spans="4:4" x14ac:dyDescent="0.2">
      <c r="D4039" s="236"/>
    </row>
    <row r="4040" spans="4:4" x14ac:dyDescent="0.2">
      <c r="D4040" s="236"/>
    </row>
    <row r="4041" spans="4:4" x14ac:dyDescent="0.2">
      <c r="D4041" s="236"/>
    </row>
    <row r="4042" spans="4:4" x14ac:dyDescent="0.2">
      <c r="D4042" s="236"/>
    </row>
    <row r="4043" spans="4:4" x14ac:dyDescent="0.2">
      <c r="D4043" s="236"/>
    </row>
    <row r="4044" spans="4:4" x14ac:dyDescent="0.2">
      <c r="D4044" s="236"/>
    </row>
    <row r="4045" spans="4:4" x14ac:dyDescent="0.2">
      <c r="D4045" s="236"/>
    </row>
    <row r="4046" spans="4:4" x14ac:dyDescent="0.2">
      <c r="D4046" s="236"/>
    </row>
    <row r="4047" spans="4:4" x14ac:dyDescent="0.2">
      <c r="D4047" s="236"/>
    </row>
    <row r="4048" spans="4:4" x14ac:dyDescent="0.2">
      <c r="D4048" s="236"/>
    </row>
    <row r="4049" spans="4:4" x14ac:dyDescent="0.2">
      <c r="D4049" s="236"/>
    </row>
    <row r="4050" spans="4:4" x14ac:dyDescent="0.2">
      <c r="D4050" s="236"/>
    </row>
    <row r="4051" spans="4:4" x14ac:dyDescent="0.2">
      <c r="D4051" s="236"/>
    </row>
    <row r="4052" spans="4:4" x14ac:dyDescent="0.2">
      <c r="D4052" s="236"/>
    </row>
    <row r="4053" spans="4:4" x14ac:dyDescent="0.2">
      <c r="D4053" s="236"/>
    </row>
    <row r="4054" spans="4:4" x14ac:dyDescent="0.2">
      <c r="D4054" s="236"/>
    </row>
    <row r="4055" spans="4:4" x14ac:dyDescent="0.2">
      <c r="D4055" s="236"/>
    </row>
    <row r="4056" spans="4:4" x14ac:dyDescent="0.2">
      <c r="D4056" s="236"/>
    </row>
    <row r="4057" spans="4:4" x14ac:dyDescent="0.2">
      <c r="D4057" s="236"/>
    </row>
    <row r="4058" spans="4:4" x14ac:dyDescent="0.2">
      <c r="D4058" s="236"/>
    </row>
    <row r="4059" spans="4:4" x14ac:dyDescent="0.2">
      <c r="D4059" s="236"/>
    </row>
    <row r="4060" spans="4:4" x14ac:dyDescent="0.2">
      <c r="D4060" s="236"/>
    </row>
    <row r="4061" spans="4:4" x14ac:dyDescent="0.2">
      <c r="D4061" s="236"/>
    </row>
    <row r="4062" spans="4:4" x14ac:dyDescent="0.2">
      <c r="D4062" s="236"/>
    </row>
    <row r="4063" spans="4:4" x14ac:dyDescent="0.2">
      <c r="D4063" s="236"/>
    </row>
    <row r="4064" spans="4:4" x14ac:dyDescent="0.2">
      <c r="D4064" s="236"/>
    </row>
    <row r="4065" spans="4:4" x14ac:dyDescent="0.2">
      <c r="D4065" s="236"/>
    </row>
    <row r="4066" spans="4:4" x14ac:dyDescent="0.2">
      <c r="D4066" s="236"/>
    </row>
    <row r="4067" spans="4:4" x14ac:dyDescent="0.2">
      <c r="D4067" s="236"/>
    </row>
    <row r="4068" spans="4:4" x14ac:dyDescent="0.2">
      <c r="D4068" s="236"/>
    </row>
    <row r="4069" spans="4:4" x14ac:dyDescent="0.2">
      <c r="D4069" s="236"/>
    </row>
    <row r="4070" spans="4:4" x14ac:dyDescent="0.2">
      <c r="D4070" s="236"/>
    </row>
    <row r="4071" spans="4:4" x14ac:dyDescent="0.2">
      <c r="D4071" s="236"/>
    </row>
    <row r="4072" spans="4:4" x14ac:dyDescent="0.2">
      <c r="D4072" s="236"/>
    </row>
    <row r="4073" spans="4:4" x14ac:dyDescent="0.2">
      <c r="D4073" s="236"/>
    </row>
    <row r="4074" spans="4:4" x14ac:dyDescent="0.2">
      <c r="D4074" s="236"/>
    </row>
    <row r="4075" spans="4:4" x14ac:dyDescent="0.2">
      <c r="D4075" s="236"/>
    </row>
    <row r="4076" spans="4:4" x14ac:dyDescent="0.2">
      <c r="D4076" s="236"/>
    </row>
    <row r="4077" spans="4:4" x14ac:dyDescent="0.2">
      <c r="D4077" s="236"/>
    </row>
    <row r="4078" spans="4:4" x14ac:dyDescent="0.2">
      <c r="D4078" s="236"/>
    </row>
    <row r="4079" spans="4:4" x14ac:dyDescent="0.2">
      <c r="D4079" s="236"/>
    </row>
    <row r="4080" spans="4:4" x14ac:dyDescent="0.2">
      <c r="D4080" s="236"/>
    </row>
    <row r="4081" spans="4:4" x14ac:dyDescent="0.2">
      <c r="D4081" s="236"/>
    </row>
    <row r="4082" spans="4:4" x14ac:dyDescent="0.2">
      <c r="D4082" s="236"/>
    </row>
    <row r="4083" spans="4:4" x14ac:dyDescent="0.2">
      <c r="D4083" s="236"/>
    </row>
    <row r="4084" spans="4:4" x14ac:dyDescent="0.2">
      <c r="D4084" s="236"/>
    </row>
    <row r="4085" spans="4:4" x14ac:dyDescent="0.2">
      <c r="D4085" s="236"/>
    </row>
    <row r="4086" spans="4:4" x14ac:dyDescent="0.2">
      <c r="D4086" s="236"/>
    </row>
    <row r="4087" spans="4:4" x14ac:dyDescent="0.2">
      <c r="D4087" s="236"/>
    </row>
    <row r="4088" spans="4:4" x14ac:dyDescent="0.2">
      <c r="D4088" s="236"/>
    </row>
    <row r="4089" spans="4:4" x14ac:dyDescent="0.2">
      <c r="D4089" s="236"/>
    </row>
    <row r="4090" spans="4:4" x14ac:dyDescent="0.2">
      <c r="D4090" s="236"/>
    </row>
    <row r="4091" spans="4:4" x14ac:dyDescent="0.2">
      <c r="D4091" s="236"/>
    </row>
    <row r="4092" spans="4:4" x14ac:dyDescent="0.2">
      <c r="D4092" s="236"/>
    </row>
    <row r="4093" spans="4:4" x14ac:dyDescent="0.2">
      <c r="D4093" s="236"/>
    </row>
    <row r="4094" spans="4:4" x14ac:dyDescent="0.2">
      <c r="D4094" s="236"/>
    </row>
    <row r="4095" spans="4:4" x14ac:dyDescent="0.2">
      <c r="D4095" s="236"/>
    </row>
    <row r="4096" spans="4:4" x14ac:dyDescent="0.2">
      <c r="D4096" s="236"/>
    </row>
    <row r="4097" spans="4:4" x14ac:dyDescent="0.2">
      <c r="D4097" s="236"/>
    </row>
    <row r="4098" spans="4:4" x14ac:dyDescent="0.2">
      <c r="D4098" s="236"/>
    </row>
    <row r="4099" spans="4:4" x14ac:dyDescent="0.2">
      <c r="D4099" s="236"/>
    </row>
    <row r="4100" spans="4:4" x14ac:dyDescent="0.2">
      <c r="D4100" s="236"/>
    </row>
    <row r="4101" spans="4:4" x14ac:dyDescent="0.2">
      <c r="D4101" s="236"/>
    </row>
    <row r="4102" spans="4:4" x14ac:dyDescent="0.2">
      <c r="D4102" s="236"/>
    </row>
    <row r="4103" spans="4:4" x14ac:dyDescent="0.2">
      <c r="D4103" s="236"/>
    </row>
    <row r="4104" spans="4:4" x14ac:dyDescent="0.2">
      <c r="D4104" s="236"/>
    </row>
    <row r="4105" spans="4:4" x14ac:dyDescent="0.2">
      <c r="D4105" s="236"/>
    </row>
    <row r="4106" spans="4:4" x14ac:dyDescent="0.2">
      <c r="D4106" s="236"/>
    </row>
    <row r="4107" spans="4:4" x14ac:dyDescent="0.2">
      <c r="D4107" s="236"/>
    </row>
    <row r="4108" spans="4:4" x14ac:dyDescent="0.2">
      <c r="D4108" s="236"/>
    </row>
    <row r="4109" spans="4:4" x14ac:dyDescent="0.2">
      <c r="D4109" s="236"/>
    </row>
    <row r="4110" spans="4:4" x14ac:dyDescent="0.2">
      <c r="D4110" s="236"/>
    </row>
    <row r="4111" spans="4:4" x14ac:dyDescent="0.2">
      <c r="D4111" s="236"/>
    </row>
    <row r="4112" spans="4:4" x14ac:dyDescent="0.2">
      <c r="D4112" s="236"/>
    </row>
    <row r="4113" spans="4:4" x14ac:dyDescent="0.2">
      <c r="D4113" s="236"/>
    </row>
    <row r="4114" spans="4:4" x14ac:dyDescent="0.2">
      <c r="D4114" s="236"/>
    </row>
    <row r="4115" spans="4:4" x14ac:dyDescent="0.2">
      <c r="D4115" s="236"/>
    </row>
    <row r="4116" spans="4:4" x14ac:dyDescent="0.2">
      <c r="D4116" s="236"/>
    </row>
    <row r="4117" spans="4:4" x14ac:dyDescent="0.2">
      <c r="D4117" s="236"/>
    </row>
    <row r="4118" spans="4:4" x14ac:dyDescent="0.2">
      <c r="D4118" s="236"/>
    </row>
    <row r="4119" spans="4:4" x14ac:dyDescent="0.2">
      <c r="D4119" s="236"/>
    </row>
    <row r="4120" spans="4:4" x14ac:dyDescent="0.2">
      <c r="D4120" s="236"/>
    </row>
    <row r="4121" spans="4:4" x14ac:dyDescent="0.2">
      <c r="D4121" s="236"/>
    </row>
    <row r="4122" spans="4:4" x14ac:dyDescent="0.2">
      <c r="D4122" s="236"/>
    </row>
    <row r="4123" spans="4:4" x14ac:dyDescent="0.2">
      <c r="D4123" s="236"/>
    </row>
    <row r="4124" spans="4:4" x14ac:dyDescent="0.2">
      <c r="D4124" s="236"/>
    </row>
    <row r="4125" spans="4:4" x14ac:dyDescent="0.2">
      <c r="D4125" s="236"/>
    </row>
    <row r="4126" spans="4:4" x14ac:dyDescent="0.2">
      <c r="D4126" s="236"/>
    </row>
    <row r="4127" spans="4:4" x14ac:dyDescent="0.2">
      <c r="D4127" s="236"/>
    </row>
    <row r="4128" spans="4:4" x14ac:dyDescent="0.2">
      <c r="D4128" s="236"/>
    </row>
    <row r="4129" spans="4:4" x14ac:dyDescent="0.2">
      <c r="D4129" s="236"/>
    </row>
    <row r="4130" spans="4:4" x14ac:dyDescent="0.2">
      <c r="D4130" s="236"/>
    </row>
    <row r="4131" spans="4:4" x14ac:dyDescent="0.2">
      <c r="D4131" s="236"/>
    </row>
    <row r="4132" spans="4:4" x14ac:dyDescent="0.2">
      <c r="D4132" s="236"/>
    </row>
    <row r="4133" spans="4:4" x14ac:dyDescent="0.2">
      <c r="D4133" s="236"/>
    </row>
    <row r="4134" spans="4:4" x14ac:dyDescent="0.2">
      <c r="D4134" s="236"/>
    </row>
    <row r="4135" spans="4:4" x14ac:dyDescent="0.2">
      <c r="D4135" s="236"/>
    </row>
    <row r="4136" spans="4:4" x14ac:dyDescent="0.2">
      <c r="D4136" s="236"/>
    </row>
    <row r="4137" spans="4:4" x14ac:dyDescent="0.2">
      <c r="D4137" s="236"/>
    </row>
    <row r="4138" spans="4:4" x14ac:dyDescent="0.2">
      <c r="D4138" s="236"/>
    </row>
    <row r="4139" spans="4:4" x14ac:dyDescent="0.2">
      <c r="D4139" s="236"/>
    </row>
    <row r="4140" spans="4:4" x14ac:dyDescent="0.2">
      <c r="D4140" s="236"/>
    </row>
    <row r="4141" spans="4:4" x14ac:dyDescent="0.2">
      <c r="D4141" s="236"/>
    </row>
    <row r="4142" spans="4:4" x14ac:dyDescent="0.2">
      <c r="D4142" s="236"/>
    </row>
    <row r="4143" spans="4:4" x14ac:dyDescent="0.2">
      <c r="D4143" s="236"/>
    </row>
    <row r="4144" spans="4:4" x14ac:dyDescent="0.2">
      <c r="D4144" s="236"/>
    </row>
    <row r="4145" spans="4:4" x14ac:dyDescent="0.2">
      <c r="D4145" s="236"/>
    </row>
    <row r="4146" spans="4:4" x14ac:dyDescent="0.2">
      <c r="D4146" s="236"/>
    </row>
    <row r="4147" spans="4:4" x14ac:dyDescent="0.2">
      <c r="D4147" s="236"/>
    </row>
    <row r="4148" spans="4:4" x14ac:dyDescent="0.2">
      <c r="D4148" s="236"/>
    </row>
    <row r="4149" spans="4:4" x14ac:dyDescent="0.2">
      <c r="D4149" s="236"/>
    </row>
    <row r="4150" spans="4:4" x14ac:dyDescent="0.2">
      <c r="D4150" s="236"/>
    </row>
    <row r="4151" spans="4:4" x14ac:dyDescent="0.2">
      <c r="D4151" s="236"/>
    </row>
    <row r="4152" spans="4:4" x14ac:dyDescent="0.2">
      <c r="D4152" s="236"/>
    </row>
    <row r="4153" spans="4:4" x14ac:dyDescent="0.2">
      <c r="D4153" s="236"/>
    </row>
    <row r="4154" spans="4:4" x14ac:dyDescent="0.2">
      <c r="D4154" s="236"/>
    </row>
    <row r="4155" spans="4:4" x14ac:dyDescent="0.2">
      <c r="D4155" s="236"/>
    </row>
    <row r="4156" spans="4:4" x14ac:dyDescent="0.2">
      <c r="D4156" s="236"/>
    </row>
    <row r="4157" spans="4:4" x14ac:dyDescent="0.2">
      <c r="D4157" s="236"/>
    </row>
    <row r="4158" spans="4:4" x14ac:dyDescent="0.2">
      <c r="D4158" s="236"/>
    </row>
    <row r="4159" spans="4:4" x14ac:dyDescent="0.2">
      <c r="D4159" s="236"/>
    </row>
    <row r="4160" spans="4:4" x14ac:dyDescent="0.2">
      <c r="D4160" s="236"/>
    </row>
    <row r="4161" spans="4:4" x14ac:dyDescent="0.2">
      <c r="D4161" s="236"/>
    </row>
    <row r="4162" spans="4:4" x14ac:dyDescent="0.2">
      <c r="D4162" s="236"/>
    </row>
    <row r="4163" spans="4:4" x14ac:dyDescent="0.2">
      <c r="D4163" s="236"/>
    </row>
    <row r="4164" spans="4:4" x14ac:dyDescent="0.2">
      <c r="D4164" s="236"/>
    </row>
    <row r="4165" spans="4:4" x14ac:dyDescent="0.2">
      <c r="D4165" s="236"/>
    </row>
    <row r="4166" spans="4:4" x14ac:dyDescent="0.2">
      <c r="D4166" s="236"/>
    </row>
    <row r="4167" spans="4:4" x14ac:dyDescent="0.2">
      <c r="D4167" s="236"/>
    </row>
    <row r="4168" spans="4:4" x14ac:dyDescent="0.2">
      <c r="D4168" s="236"/>
    </row>
    <row r="4169" spans="4:4" x14ac:dyDescent="0.2">
      <c r="D4169" s="236"/>
    </row>
    <row r="4170" spans="4:4" x14ac:dyDescent="0.2">
      <c r="D4170" s="236"/>
    </row>
    <row r="4171" spans="4:4" x14ac:dyDescent="0.2">
      <c r="D4171" s="236"/>
    </row>
    <row r="4172" spans="4:4" x14ac:dyDescent="0.2">
      <c r="D4172" s="236"/>
    </row>
    <row r="4173" spans="4:4" x14ac:dyDescent="0.2">
      <c r="D4173" s="236"/>
    </row>
    <row r="4174" spans="4:4" x14ac:dyDescent="0.2">
      <c r="D4174" s="236"/>
    </row>
    <row r="4175" spans="4:4" x14ac:dyDescent="0.2">
      <c r="D4175" s="236"/>
    </row>
    <row r="4176" spans="4:4" x14ac:dyDescent="0.2">
      <c r="D4176" s="236"/>
    </row>
    <row r="4177" spans="4:4" x14ac:dyDescent="0.2">
      <c r="D4177" s="236"/>
    </row>
    <row r="4178" spans="4:4" x14ac:dyDescent="0.2">
      <c r="D4178" s="236"/>
    </row>
    <row r="4179" spans="4:4" x14ac:dyDescent="0.2">
      <c r="D4179" s="236"/>
    </row>
    <row r="4180" spans="4:4" x14ac:dyDescent="0.2">
      <c r="D4180" s="236"/>
    </row>
    <row r="4181" spans="4:4" x14ac:dyDescent="0.2">
      <c r="D4181" s="236"/>
    </row>
    <row r="4182" spans="4:4" x14ac:dyDescent="0.2">
      <c r="D4182" s="236"/>
    </row>
    <row r="4183" spans="4:4" x14ac:dyDescent="0.2">
      <c r="D4183" s="236"/>
    </row>
    <row r="4184" spans="4:4" x14ac:dyDescent="0.2">
      <c r="D4184" s="236"/>
    </row>
    <row r="4185" spans="4:4" x14ac:dyDescent="0.2">
      <c r="D4185" s="236"/>
    </row>
    <row r="4186" spans="4:4" x14ac:dyDescent="0.2">
      <c r="D4186" s="236"/>
    </row>
    <row r="4187" spans="4:4" x14ac:dyDescent="0.2">
      <c r="D4187" s="236"/>
    </row>
    <row r="4188" spans="4:4" x14ac:dyDescent="0.2">
      <c r="D4188" s="236"/>
    </row>
    <row r="4189" spans="4:4" x14ac:dyDescent="0.2">
      <c r="D4189" s="236"/>
    </row>
    <row r="4190" spans="4:4" x14ac:dyDescent="0.2">
      <c r="D4190" s="236"/>
    </row>
    <row r="4191" spans="4:4" x14ac:dyDescent="0.2">
      <c r="D4191" s="236"/>
    </row>
    <row r="4192" spans="4:4" x14ac:dyDescent="0.2">
      <c r="D4192" s="236"/>
    </row>
    <row r="4193" spans="4:4" x14ac:dyDescent="0.2">
      <c r="D4193" s="236"/>
    </row>
    <row r="4194" spans="4:4" x14ac:dyDescent="0.2">
      <c r="D4194" s="236"/>
    </row>
    <row r="4195" spans="4:4" x14ac:dyDescent="0.2">
      <c r="D4195" s="236"/>
    </row>
    <row r="4196" spans="4:4" x14ac:dyDescent="0.2">
      <c r="D4196" s="236"/>
    </row>
    <row r="4197" spans="4:4" x14ac:dyDescent="0.2">
      <c r="D4197" s="236"/>
    </row>
    <row r="4198" spans="4:4" x14ac:dyDescent="0.2">
      <c r="D4198" s="236"/>
    </row>
    <row r="4199" spans="4:4" x14ac:dyDescent="0.2">
      <c r="D4199" s="236"/>
    </row>
    <row r="4200" spans="4:4" x14ac:dyDescent="0.2">
      <c r="D4200" s="236"/>
    </row>
    <row r="4201" spans="4:4" x14ac:dyDescent="0.2">
      <c r="D4201" s="236"/>
    </row>
    <row r="4202" spans="4:4" x14ac:dyDescent="0.2">
      <c r="D4202" s="236"/>
    </row>
    <row r="4203" spans="4:4" x14ac:dyDescent="0.2">
      <c r="D4203" s="236"/>
    </row>
    <row r="4204" spans="4:4" x14ac:dyDescent="0.2">
      <c r="D4204" s="236"/>
    </row>
    <row r="4205" spans="4:4" x14ac:dyDescent="0.2">
      <c r="D4205" s="236"/>
    </row>
    <row r="4206" spans="4:4" x14ac:dyDescent="0.2">
      <c r="D4206" s="236"/>
    </row>
    <row r="4207" spans="4:4" x14ac:dyDescent="0.2">
      <c r="D4207" s="236"/>
    </row>
    <row r="4208" spans="4:4" x14ac:dyDescent="0.2">
      <c r="D4208" s="236"/>
    </row>
    <row r="4209" spans="4:4" x14ac:dyDescent="0.2">
      <c r="D4209" s="236"/>
    </row>
    <row r="4210" spans="4:4" x14ac:dyDescent="0.2">
      <c r="D4210" s="236"/>
    </row>
    <row r="4211" spans="4:4" x14ac:dyDescent="0.2">
      <c r="D4211" s="236"/>
    </row>
    <row r="4212" spans="4:4" x14ac:dyDescent="0.2">
      <c r="D4212" s="236"/>
    </row>
    <row r="4213" spans="4:4" x14ac:dyDescent="0.2">
      <c r="D4213" s="236"/>
    </row>
    <row r="4214" spans="4:4" x14ac:dyDescent="0.2">
      <c r="D4214" s="236"/>
    </row>
    <row r="4215" spans="4:4" x14ac:dyDescent="0.2">
      <c r="D4215" s="236"/>
    </row>
    <row r="4216" spans="4:4" x14ac:dyDescent="0.2">
      <c r="D4216" s="236"/>
    </row>
    <row r="4217" spans="4:4" x14ac:dyDescent="0.2">
      <c r="D4217" s="236"/>
    </row>
    <row r="4218" spans="4:4" x14ac:dyDescent="0.2">
      <c r="D4218" s="236"/>
    </row>
    <row r="4219" spans="4:4" x14ac:dyDescent="0.2">
      <c r="D4219" s="236"/>
    </row>
    <row r="4220" spans="4:4" x14ac:dyDescent="0.2">
      <c r="D4220" s="236"/>
    </row>
    <row r="4221" spans="4:4" x14ac:dyDescent="0.2">
      <c r="D4221" s="236"/>
    </row>
    <row r="4222" spans="4:4" x14ac:dyDescent="0.2">
      <c r="D4222" s="236"/>
    </row>
    <row r="4223" spans="4:4" x14ac:dyDescent="0.2">
      <c r="D4223" s="236"/>
    </row>
    <row r="4224" spans="4:4" x14ac:dyDescent="0.2">
      <c r="D4224" s="236"/>
    </row>
    <row r="4225" spans="4:4" x14ac:dyDescent="0.2">
      <c r="D4225" s="236"/>
    </row>
    <row r="4226" spans="4:4" x14ac:dyDescent="0.2">
      <c r="D4226" s="236"/>
    </row>
    <row r="4227" spans="4:4" x14ac:dyDescent="0.2">
      <c r="D4227" s="236"/>
    </row>
    <row r="4228" spans="4:4" x14ac:dyDescent="0.2">
      <c r="D4228" s="236"/>
    </row>
    <row r="4229" spans="4:4" x14ac:dyDescent="0.2">
      <c r="D4229" s="236"/>
    </row>
    <row r="4230" spans="4:4" x14ac:dyDescent="0.2">
      <c r="D4230" s="236"/>
    </row>
    <row r="4231" spans="4:4" x14ac:dyDescent="0.2">
      <c r="D4231" s="236"/>
    </row>
    <row r="4232" spans="4:4" x14ac:dyDescent="0.2">
      <c r="D4232" s="236"/>
    </row>
    <row r="4233" spans="4:4" x14ac:dyDescent="0.2">
      <c r="D4233" s="236"/>
    </row>
    <row r="4234" spans="4:4" x14ac:dyDescent="0.2">
      <c r="D4234" s="236"/>
    </row>
    <row r="4235" spans="4:4" x14ac:dyDescent="0.2">
      <c r="D4235" s="236"/>
    </row>
    <row r="4236" spans="4:4" x14ac:dyDescent="0.2">
      <c r="D4236" s="236"/>
    </row>
    <row r="4237" spans="4:4" x14ac:dyDescent="0.2">
      <c r="D4237" s="236"/>
    </row>
    <row r="4238" spans="4:4" x14ac:dyDescent="0.2">
      <c r="D4238" s="236"/>
    </row>
    <row r="4239" spans="4:4" x14ac:dyDescent="0.2">
      <c r="D4239" s="236"/>
    </row>
    <row r="4240" spans="4:4" x14ac:dyDescent="0.2">
      <c r="D4240" s="236"/>
    </row>
    <row r="4241" spans="4:4" x14ac:dyDescent="0.2">
      <c r="D4241" s="236"/>
    </row>
    <row r="4242" spans="4:4" x14ac:dyDescent="0.2">
      <c r="D4242" s="236"/>
    </row>
    <row r="4243" spans="4:4" x14ac:dyDescent="0.2">
      <c r="D4243" s="236"/>
    </row>
    <row r="4244" spans="4:4" x14ac:dyDescent="0.2">
      <c r="D4244" s="236"/>
    </row>
    <row r="4245" spans="4:4" x14ac:dyDescent="0.2">
      <c r="D4245" s="236"/>
    </row>
    <row r="4246" spans="4:4" x14ac:dyDescent="0.2">
      <c r="D4246" s="236"/>
    </row>
    <row r="4247" spans="4:4" x14ac:dyDescent="0.2">
      <c r="D4247" s="236"/>
    </row>
    <row r="4248" spans="4:4" x14ac:dyDescent="0.2">
      <c r="D4248" s="236"/>
    </row>
    <row r="4249" spans="4:4" x14ac:dyDescent="0.2">
      <c r="D4249" s="236"/>
    </row>
    <row r="4250" spans="4:4" x14ac:dyDescent="0.2">
      <c r="D4250" s="236"/>
    </row>
    <row r="4251" spans="4:4" x14ac:dyDescent="0.2">
      <c r="D4251" s="236"/>
    </row>
    <row r="4252" spans="4:4" x14ac:dyDescent="0.2">
      <c r="D4252" s="236"/>
    </row>
    <row r="4253" spans="4:4" x14ac:dyDescent="0.2">
      <c r="D4253" s="236"/>
    </row>
    <row r="4254" spans="4:4" x14ac:dyDescent="0.2">
      <c r="D4254" s="236"/>
    </row>
    <row r="4255" spans="4:4" x14ac:dyDescent="0.2">
      <c r="D4255" s="236"/>
    </row>
    <row r="4256" spans="4:4" x14ac:dyDescent="0.2">
      <c r="D4256" s="236"/>
    </row>
    <row r="4257" spans="4:4" x14ac:dyDescent="0.2">
      <c r="D4257" s="236"/>
    </row>
    <row r="4258" spans="4:4" x14ac:dyDescent="0.2">
      <c r="D4258" s="236"/>
    </row>
    <row r="4259" spans="4:4" x14ac:dyDescent="0.2">
      <c r="D4259" s="236"/>
    </row>
    <row r="4260" spans="4:4" x14ac:dyDescent="0.2">
      <c r="D4260" s="236"/>
    </row>
    <row r="4261" spans="4:4" x14ac:dyDescent="0.2">
      <c r="D4261" s="236"/>
    </row>
    <row r="4262" spans="4:4" x14ac:dyDescent="0.2">
      <c r="D4262" s="236"/>
    </row>
    <row r="4263" spans="4:4" x14ac:dyDescent="0.2">
      <c r="D4263" s="236"/>
    </row>
    <row r="4264" spans="4:4" x14ac:dyDescent="0.2">
      <c r="D4264" s="236"/>
    </row>
    <row r="4265" spans="4:4" x14ac:dyDescent="0.2">
      <c r="D4265" s="236"/>
    </row>
    <row r="4266" spans="4:4" x14ac:dyDescent="0.2">
      <c r="D4266" s="236"/>
    </row>
    <row r="4267" spans="4:4" x14ac:dyDescent="0.2">
      <c r="D4267" s="236"/>
    </row>
    <row r="4268" spans="4:4" x14ac:dyDescent="0.2">
      <c r="D4268" s="236"/>
    </row>
    <row r="4269" spans="4:4" x14ac:dyDescent="0.2">
      <c r="D4269" s="236"/>
    </row>
    <row r="4270" spans="4:4" x14ac:dyDescent="0.2">
      <c r="D4270" s="236"/>
    </row>
    <row r="4271" spans="4:4" x14ac:dyDescent="0.2">
      <c r="D4271" s="236"/>
    </row>
    <row r="4272" spans="4:4" x14ac:dyDescent="0.2">
      <c r="D4272" s="236"/>
    </row>
    <row r="4273" spans="4:4" x14ac:dyDescent="0.2">
      <c r="D4273" s="236"/>
    </row>
    <row r="4274" spans="4:4" x14ac:dyDescent="0.2">
      <c r="D4274" s="236"/>
    </row>
    <row r="4275" spans="4:4" x14ac:dyDescent="0.2">
      <c r="D4275" s="236"/>
    </row>
    <row r="4276" spans="4:4" x14ac:dyDescent="0.2">
      <c r="D4276" s="236"/>
    </row>
    <row r="4277" spans="4:4" x14ac:dyDescent="0.2">
      <c r="D4277" s="236"/>
    </row>
    <row r="4278" spans="4:4" x14ac:dyDescent="0.2">
      <c r="D4278" s="236"/>
    </row>
    <row r="4279" spans="4:4" x14ac:dyDescent="0.2">
      <c r="D4279" s="236"/>
    </row>
    <row r="4280" spans="4:4" x14ac:dyDescent="0.2">
      <c r="D4280" s="236"/>
    </row>
    <row r="4281" spans="4:4" x14ac:dyDescent="0.2">
      <c r="D4281" s="236"/>
    </row>
    <row r="4282" spans="4:4" x14ac:dyDescent="0.2">
      <c r="D4282" s="236"/>
    </row>
    <row r="4283" spans="4:4" x14ac:dyDescent="0.2">
      <c r="D4283" s="236"/>
    </row>
    <row r="4284" spans="4:4" x14ac:dyDescent="0.2">
      <c r="D4284" s="236"/>
    </row>
    <row r="4285" spans="4:4" x14ac:dyDescent="0.2">
      <c r="D4285" s="236"/>
    </row>
    <row r="4286" spans="4:4" x14ac:dyDescent="0.2">
      <c r="D4286" s="236"/>
    </row>
    <row r="4287" spans="4:4" x14ac:dyDescent="0.2">
      <c r="D4287" s="236"/>
    </row>
    <row r="4288" spans="4:4" x14ac:dyDescent="0.2">
      <c r="D4288" s="236"/>
    </row>
    <row r="4289" spans="4:4" x14ac:dyDescent="0.2">
      <c r="D4289" s="236"/>
    </row>
    <row r="4290" spans="4:4" x14ac:dyDescent="0.2">
      <c r="D4290" s="236"/>
    </row>
    <row r="4291" spans="4:4" x14ac:dyDescent="0.2">
      <c r="D4291" s="236"/>
    </row>
    <row r="4292" spans="4:4" x14ac:dyDescent="0.2">
      <c r="D4292" s="236"/>
    </row>
    <row r="4293" spans="4:4" x14ac:dyDescent="0.2">
      <c r="D4293" s="236"/>
    </row>
    <row r="4294" spans="4:4" x14ac:dyDescent="0.2">
      <c r="D4294" s="236"/>
    </row>
    <row r="4295" spans="4:4" x14ac:dyDescent="0.2">
      <c r="D4295" s="236"/>
    </row>
    <row r="4296" spans="4:4" x14ac:dyDescent="0.2">
      <c r="D4296" s="236"/>
    </row>
    <row r="4297" spans="4:4" x14ac:dyDescent="0.2">
      <c r="D4297" s="236"/>
    </row>
    <row r="4298" spans="4:4" x14ac:dyDescent="0.2">
      <c r="D4298" s="236"/>
    </row>
    <row r="4299" spans="4:4" x14ac:dyDescent="0.2">
      <c r="D4299" s="236"/>
    </row>
    <row r="4300" spans="4:4" x14ac:dyDescent="0.2">
      <c r="D4300" s="236"/>
    </row>
    <row r="4301" spans="4:4" x14ac:dyDescent="0.2">
      <c r="D4301" s="236"/>
    </row>
    <row r="4302" spans="4:4" x14ac:dyDescent="0.2">
      <c r="D4302" s="236"/>
    </row>
    <row r="4303" spans="4:4" x14ac:dyDescent="0.2">
      <c r="D4303" s="236"/>
    </row>
    <row r="4304" spans="4:4" x14ac:dyDescent="0.2">
      <c r="D4304" s="236"/>
    </row>
    <row r="4305" spans="4:4" x14ac:dyDescent="0.2">
      <c r="D4305" s="236"/>
    </row>
    <row r="4306" spans="4:4" x14ac:dyDescent="0.2">
      <c r="D4306" s="236"/>
    </row>
    <row r="4307" spans="4:4" x14ac:dyDescent="0.2">
      <c r="D4307" s="236"/>
    </row>
    <row r="4308" spans="4:4" x14ac:dyDescent="0.2">
      <c r="D4308" s="236"/>
    </row>
    <row r="4309" spans="4:4" x14ac:dyDescent="0.2">
      <c r="D4309" s="236"/>
    </row>
    <row r="4310" spans="4:4" x14ac:dyDescent="0.2">
      <c r="D4310" s="236"/>
    </row>
    <row r="4311" spans="4:4" x14ac:dyDescent="0.2">
      <c r="D4311" s="236"/>
    </row>
    <row r="4312" spans="4:4" x14ac:dyDescent="0.2">
      <c r="D4312" s="236"/>
    </row>
    <row r="4313" spans="4:4" x14ac:dyDescent="0.2">
      <c r="D4313" s="236"/>
    </row>
    <row r="4314" spans="4:4" x14ac:dyDescent="0.2">
      <c r="D4314" s="236"/>
    </row>
    <row r="4315" spans="4:4" x14ac:dyDescent="0.2">
      <c r="D4315" s="236"/>
    </row>
    <row r="4316" spans="4:4" x14ac:dyDescent="0.2">
      <c r="D4316" s="236"/>
    </row>
    <row r="4317" spans="4:4" x14ac:dyDescent="0.2">
      <c r="D4317" s="236"/>
    </row>
    <row r="4318" spans="4:4" x14ac:dyDescent="0.2">
      <c r="D4318" s="236"/>
    </row>
    <row r="4319" spans="4:4" x14ac:dyDescent="0.2">
      <c r="D4319" s="236"/>
    </row>
    <row r="4320" spans="4:4" x14ac:dyDescent="0.2">
      <c r="D4320" s="236"/>
    </row>
    <row r="4321" spans="4:4" x14ac:dyDescent="0.2">
      <c r="D4321" s="236"/>
    </row>
    <row r="4322" spans="4:4" x14ac:dyDescent="0.2">
      <c r="D4322" s="236"/>
    </row>
    <row r="4323" spans="4:4" x14ac:dyDescent="0.2">
      <c r="D4323" s="236"/>
    </row>
    <row r="4324" spans="4:4" x14ac:dyDescent="0.2">
      <c r="D4324" s="236"/>
    </row>
    <row r="4325" spans="4:4" x14ac:dyDescent="0.2">
      <c r="D4325" s="236"/>
    </row>
    <row r="4326" spans="4:4" x14ac:dyDescent="0.2">
      <c r="D4326" s="236"/>
    </row>
    <row r="4327" spans="4:4" x14ac:dyDescent="0.2">
      <c r="D4327" s="236"/>
    </row>
    <row r="4328" spans="4:4" x14ac:dyDescent="0.2">
      <c r="D4328" s="236"/>
    </row>
    <row r="4329" spans="4:4" x14ac:dyDescent="0.2">
      <c r="D4329" s="236"/>
    </row>
    <row r="4330" spans="4:4" x14ac:dyDescent="0.2">
      <c r="D4330" s="236"/>
    </row>
    <row r="4331" spans="4:4" x14ac:dyDescent="0.2">
      <c r="D4331" s="236"/>
    </row>
    <row r="4332" spans="4:4" x14ac:dyDescent="0.2">
      <c r="D4332" s="236"/>
    </row>
    <row r="4333" spans="4:4" x14ac:dyDescent="0.2">
      <c r="D4333" s="236"/>
    </row>
    <row r="4334" spans="4:4" x14ac:dyDescent="0.2">
      <c r="D4334" s="236"/>
    </row>
    <row r="4335" spans="4:4" x14ac:dyDescent="0.2">
      <c r="D4335" s="236"/>
    </row>
    <row r="4336" spans="4:4" x14ac:dyDescent="0.2">
      <c r="D4336" s="236"/>
    </row>
    <row r="4337" spans="4:4" x14ac:dyDescent="0.2">
      <c r="D4337" s="236"/>
    </row>
    <row r="4338" spans="4:4" x14ac:dyDescent="0.2">
      <c r="D4338" s="236"/>
    </row>
    <row r="4339" spans="4:4" x14ac:dyDescent="0.2">
      <c r="D4339" s="236"/>
    </row>
    <row r="4340" spans="4:4" x14ac:dyDescent="0.2">
      <c r="D4340" s="236"/>
    </row>
    <row r="4341" spans="4:4" x14ac:dyDescent="0.2">
      <c r="D4341" s="236"/>
    </row>
    <row r="4342" spans="4:4" x14ac:dyDescent="0.2">
      <c r="D4342" s="236"/>
    </row>
    <row r="4343" spans="4:4" x14ac:dyDescent="0.2">
      <c r="D4343" s="236"/>
    </row>
    <row r="4344" spans="4:4" x14ac:dyDescent="0.2">
      <c r="D4344" s="236"/>
    </row>
    <row r="4345" spans="4:4" x14ac:dyDescent="0.2">
      <c r="D4345" s="236"/>
    </row>
    <row r="4346" spans="4:4" x14ac:dyDescent="0.2">
      <c r="D4346" s="236"/>
    </row>
    <row r="4347" spans="4:4" x14ac:dyDescent="0.2">
      <c r="D4347" s="236"/>
    </row>
    <row r="4348" spans="4:4" x14ac:dyDescent="0.2">
      <c r="D4348" s="236"/>
    </row>
    <row r="4349" spans="4:4" x14ac:dyDescent="0.2">
      <c r="D4349" s="236"/>
    </row>
    <row r="4350" spans="4:4" x14ac:dyDescent="0.2">
      <c r="D4350" s="236"/>
    </row>
    <row r="4351" spans="4:4" x14ac:dyDescent="0.2">
      <c r="D4351" s="236"/>
    </row>
    <row r="4352" spans="4:4" x14ac:dyDescent="0.2">
      <c r="D4352" s="236"/>
    </row>
    <row r="4353" spans="4:4" x14ac:dyDescent="0.2">
      <c r="D4353" s="236"/>
    </row>
    <row r="4354" spans="4:4" x14ac:dyDescent="0.2">
      <c r="D4354" s="236"/>
    </row>
    <row r="4355" spans="4:4" x14ac:dyDescent="0.2">
      <c r="D4355" s="236"/>
    </row>
    <row r="4356" spans="4:4" x14ac:dyDescent="0.2">
      <c r="D4356" s="236"/>
    </row>
    <row r="4357" spans="4:4" x14ac:dyDescent="0.2">
      <c r="D4357" s="236"/>
    </row>
    <row r="4358" spans="4:4" x14ac:dyDescent="0.2">
      <c r="D4358" s="236"/>
    </row>
    <row r="4359" spans="4:4" x14ac:dyDescent="0.2">
      <c r="D4359" s="236"/>
    </row>
    <row r="4360" spans="4:4" x14ac:dyDescent="0.2">
      <c r="D4360" s="236"/>
    </row>
    <row r="4361" spans="4:4" x14ac:dyDescent="0.2">
      <c r="D4361" s="236"/>
    </row>
    <row r="4362" spans="4:4" x14ac:dyDescent="0.2">
      <c r="D4362" s="236"/>
    </row>
    <row r="4363" spans="4:4" x14ac:dyDescent="0.2">
      <c r="D4363" s="236"/>
    </row>
    <row r="4364" spans="4:4" x14ac:dyDescent="0.2">
      <c r="D4364" s="236"/>
    </row>
    <row r="4365" spans="4:4" x14ac:dyDescent="0.2">
      <c r="D4365" s="236"/>
    </row>
    <row r="4366" spans="4:4" x14ac:dyDescent="0.2">
      <c r="D4366" s="236"/>
    </row>
    <row r="4367" spans="4:4" x14ac:dyDescent="0.2">
      <c r="D4367" s="236"/>
    </row>
    <row r="4368" spans="4:4" x14ac:dyDescent="0.2">
      <c r="D4368" s="236"/>
    </row>
    <row r="4369" spans="4:4" x14ac:dyDescent="0.2">
      <c r="D4369" s="236"/>
    </row>
    <row r="4370" spans="4:4" x14ac:dyDescent="0.2">
      <c r="D4370" s="236"/>
    </row>
    <row r="4371" spans="4:4" x14ac:dyDescent="0.2">
      <c r="D4371" s="236"/>
    </row>
    <row r="4372" spans="4:4" x14ac:dyDescent="0.2">
      <c r="D4372" s="236"/>
    </row>
    <row r="4373" spans="4:4" x14ac:dyDescent="0.2">
      <c r="D4373" s="236"/>
    </row>
    <row r="4374" spans="4:4" x14ac:dyDescent="0.2">
      <c r="D4374" s="236"/>
    </row>
    <row r="4375" spans="4:4" x14ac:dyDescent="0.2">
      <c r="D4375" s="236"/>
    </row>
    <row r="4376" spans="4:4" x14ac:dyDescent="0.2">
      <c r="D4376" s="236"/>
    </row>
    <row r="4377" spans="4:4" x14ac:dyDescent="0.2">
      <c r="D4377" s="236"/>
    </row>
    <row r="4378" spans="4:4" x14ac:dyDescent="0.2">
      <c r="D4378" s="236"/>
    </row>
    <row r="4379" spans="4:4" x14ac:dyDescent="0.2">
      <c r="D4379" s="236"/>
    </row>
    <row r="4380" spans="4:4" x14ac:dyDescent="0.2">
      <c r="D4380" s="236"/>
    </row>
    <row r="4381" spans="4:4" x14ac:dyDescent="0.2">
      <c r="D4381" s="236"/>
    </row>
    <row r="4382" spans="4:4" x14ac:dyDescent="0.2">
      <c r="D4382" s="236"/>
    </row>
    <row r="4383" spans="4:4" x14ac:dyDescent="0.2">
      <c r="D4383" s="236"/>
    </row>
    <row r="4384" spans="4:4" x14ac:dyDescent="0.2">
      <c r="D4384" s="236"/>
    </row>
    <row r="4385" spans="4:4" x14ac:dyDescent="0.2">
      <c r="D4385" s="236"/>
    </row>
    <row r="4386" spans="4:4" x14ac:dyDescent="0.2">
      <c r="D4386" s="236"/>
    </row>
    <row r="4387" spans="4:4" x14ac:dyDescent="0.2">
      <c r="D4387" s="236"/>
    </row>
    <row r="4388" spans="4:4" x14ac:dyDescent="0.2">
      <c r="D4388" s="236"/>
    </row>
    <row r="4389" spans="4:4" x14ac:dyDescent="0.2">
      <c r="D4389" s="236"/>
    </row>
    <row r="4390" spans="4:4" x14ac:dyDescent="0.2">
      <c r="D4390" s="236"/>
    </row>
    <row r="4391" spans="4:4" x14ac:dyDescent="0.2">
      <c r="D4391" s="236"/>
    </row>
    <row r="4392" spans="4:4" x14ac:dyDescent="0.2">
      <c r="D4392" s="236"/>
    </row>
    <row r="4393" spans="4:4" x14ac:dyDescent="0.2">
      <c r="D4393" s="236"/>
    </row>
    <row r="4394" spans="4:4" x14ac:dyDescent="0.2">
      <c r="D4394" s="236"/>
    </row>
    <row r="4395" spans="4:4" x14ac:dyDescent="0.2">
      <c r="D4395" s="236"/>
    </row>
    <row r="4396" spans="4:4" x14ac:dyDescent="0.2">
      <c r="D4396" s="236"/>
    </row>
    <row r="4397" spans="4:4" x14ac:dyDescent="0.2">
      <c r="D4397" s="236"/>
    </row>
    <row r="4398" spans="4:4" x14ac:dyDescent="0.2">
      <c r="D4398" s="236"/>
    </row>
    <row r="4399" spans="4:4" x14ac:dyDescent="0.2">
      <c r="D4399" s="236"/>
    </row>
    <row r="4400" spans="4:4" x14ac:dyDescent="0.2">
      <c r="D4400" s="236"/>
    </row>
    <row r="4401" spans="4:4" x14ac:dyDescent="0.2">
      <c r="D4401" s="236"/>
    </row>
    <row r="4402" spans="4:4" x14ac:dyDescent="0.2">
      <c r="D4402" s="236"/>
    </row>
    <row r="4403" spans="4:4" x14ac:dyDescent="0.2">
      <c r="D4403" s="236"/>
    </row>
    <row r="4404" spans="4:4" x14ac:dyDescent="0.2">
      <c r="D4404" s="236"/>
    </row>
    <row r="4405" spans="4:4" x14ac:dyDescent="0.2">
      <c r="D4405" s="236"/>
    </row>
    <row r="4406" spans="4:4" x14ac:dyDescent="0.2">
      <c r="D4406" s="236"/>
    </row>
    <row r="4407" spans="4:4" x14ac:dyDescent="0.2">
      <c r="D4407" s="236"/>
    </row>
    <row r="4408" spans="4:4" x14ac:dyDescent="0.2">
      <c r="D4408" s="236"/>
    </row>
    <row r="4409" spans="4:4" x14ac:dyDescent="0.2">
      <c r="D4409" s="236"/>
    </row>
    <row r="4410" spans="4:4" x14ac:dyDescent="0.2">
      <c r="D4410" s="236"/>
    </row>
    <row r="4411" spans="4:4" x14ac:dyDescent="0.2">
      <c r="D4411" s="236"/>
    </row>
    <row r="4412" spans="4:4" x14ac:dyDescent="0.2">
      <c r="D4412" s="236"/>
    </row>
    <row r="4413" spans="4:4" x14ac:dyDescent="0.2">
      <c r="D4413" s="236"/>
    </row>
    <row r="4414" spans="4:4" x14ac:dyDescent="0.2">
      <c r="D4414" s="236"/>
    </row>
    <row r="4415" spans="4:4" x14ac:dyDescent="0.2">
      <c r="D4415" s="236"/>
    </row>
    <row r="4416" spans="4:4" x14ac:dyDescent="0.2">
      <c r="D4416" s="236"/>
    </row>
    <row r="4417" spans="4:4" x14ac:dyDescent="0.2">
      <c r="D4417" s="236"/>
    </row>
    <row r="4418" spans="4:4" x14ac:dyDescent="0.2">
      <c r="D4418" s="236"/>
    </row>
    <row r="4419" spans="4:4" x14ac:dyDescent="0.2">
      <c r="D4419" s="236"/>
    </row>
    <row r="4420" spans="4:4" x14ac:dyDescent="0.2">
      <c r="D4420" s="236"/>
    </row>
    <row r="4421" spans="4:4" x14ac:dyDescent="0.2">
      <c r="D4421" s="236"/>
    </row>
    <row r="4422" spans="4:4" x14ac:dyDescent="0.2">
      <c r="D4422" s="236"/>
    </row>
    <row r="4423" spans="4:4" x14ac:dyDescent="0.2">
      <c r="D4423" s="236"/>
    </row>
    <row r="4424" spans="4:4" x14ac:dyDescent="0.2">
      <c r="D4424" s="236"/>
    </row>
    <row r="4425" spans="4:4" x14ac:dyDescent="0.2">
      <c r="D4425" s="236"/>
    </row>
    <row r="4426" spans="4:4" x14ac:dyDescent="0.2">
      <c r="D4426" s="236"/>
    </row>
    <row r="4427" spans="4:4" x14ac:dyDescent="0.2">
      <c r="D4427" s="236"/>
    </row>
    <row r="4428" spans="4:4" x14ac:dyDescent="0.2">
      <c r="D4428" s="236"/>
    </row>
    <row r="4429" spans="4:4" x14ac:dyDescent="0.2">
      <c r="D4429" s="236"/>
    </row>
    <row r="4430" spans="4:4" x14ac:dyDescent="0.2">
      <c r="D4430" s="236"/>
    </row>
    <row r="4431" spans="4:4" x14ac:dyDescent="0.2">
      <c r="D4431" s="236"/>
    </row>
    <row r="4432" spans="4:4" x14ac:dyDescent="0.2">
      <c r="D4432" s="236"/>
    </row>
    <row r="4433" spans="4:4" x14ac:dyDescent="0.2">
      <c r="D4433" s="236"/>
    </row>
    <row r="4434" spans="4:4" x14ac:dyDescent="0.2">
      <c r="D4434" s="236"/>
    </row>
    <row r="4435" spans="4:4" x14ac:dyDescent="0.2">
      <c r="D4435" s="236"/>
    </row>
    <row r="4436" spans="4:4" x14ac:dyDescent="0.2">
      <c r="D4436" s="236"/>
    </row>
    <row r="4437" spans="4:4" x14ac:dyDescent="0.2">
      <c r="D4437" s="236"/>
    </row>
    <row r="4438" spans="4:4" x14ac:dyDescent="0.2">
      <c r="D4438" s="236"/>
    </row>
    <row r="4439" spans="4:4" x14ac:dyDescent="0.2">
      <c r="D4439" s="236"/>
    </row>
    <row r="4440" spans="4:4" x14ac:dyDescent="0.2">
      <c r="D4440" s="236"/>
    </row>
    <row r="4441" spans="4:4" x14ac:dyDescent="0.2">
      <c r="D4441" s="236"/>
    </row>
    <row r="4442" spans="4:4" x14ac:dyDescent="0.2">
      <c r="D4442" s="236"/>
    </row>
    <row r="4443" spans="4:4" x14ac:dyDescent="0.2">
      <c r="D4443" s="236"/>
    </row>
    <row r="4444" spans="4:4" x14ac:dyDescent="0.2">
      <c r="D4444" s="236"/>
    </row>
    <row r="4445" spans="4:4" x14ac:dyDescent="0.2">
      <c r="D4445" s="236"/>
    </row>
    <row r="4446" spans="4:4" x14ac:dyDescent="0.2">
      <c r="D4446" s="236"/>
    </row>
    <row r="4447" spans="4:4" x14ac:dyDescent="0.2">
      <c r="D4447" s="236"/>
    </row>
    <row r="4448" spans="4:4" x14ac:dyDescent="0.2">
      <c r="D4448" s="236"/>
    </row>
    <row r="4449" spans="4:4" x14ac:dyDescent="0.2">
      <c r="D4449" s="236"/>
    </row>
    <row r="4450" spans="4:4" x14ac:dyDescent="0.2">
      <c r="D4450" s="236"/>
    </row>
    <row r="4451" spans="4:4" x14ac:dyDescent="0.2">
      <c r="D4451" s="236"/>
    </row>
    <row r="4452" spans="4:4" x14ac:dyDescent="0.2">
      <c r="D4452" s="236"/>
    </row>
    <row r="4453" spans="4:4" x14ac:dyDescent="0.2">
      <c r="D4453" s="236"/>
    </row>
    <row r="4454" spans="4:4" x14ac:dyDescent="0.2">
      <c r="D4454" s="236"/>
    </row>
    <row r="4455" spans="4:4" x14ac:dyDescent="0.2">
      <c r="D4455" s="236"/>
    </row>
    <row r="4456" spans="4:4" x14ac:dyDescent="0.2">
      <c r="D4456" s="236"/>
    </row>
    <row r="4457" spans="4:4" x14ac:dyDescent="0.2">
      <c r="D4457" s="236"/>
    </row>
    <row r="4458" spans="4:4" x14ac:dyDescent="0.2">
      <c r="D4458" s="236"/>
    </row>
    <row r="4459" spans="4:4" x14ac:dyDescent="0.2">
      <c r="D4459" s="236"/>
    </row>
    <row r="4460" spans="4:4" x14ac:dyDescent="0.2">
      <c r="D4460" s="236"/>
    </row>
    <row r="4461" spans="4:4" x14ac:dyDescent="0.2">
      <c r="D4461" s="236"/>
    </row>
    <row r="4462" spans="4:4" x14ac:dyDescent="0.2">
      <c r="D4462" s="236"/>
    </row>
    <row r="4463" spans="4:4" x14ac:dyDescent="0.2">
      <c r="D4463" s="236"/>
    </row>
    <row r="4464" spans="4:4" x14ac:dyDescent="0.2">
      <c r="D4464" s="236"/>
    </row>
    <row r="4465" spans="4:4" x14ac:dyDescent="0.2">
      <c r="D4465" s="236"/>
    </row>
    <row r="4466" spans="4:4" x14ac:dyDescent="0.2">
      <c r="D4466" s="236"/>
    </row>
    <row r="4467" spans="4:4" x14ac:dyDescent="0.2">
      <c r="D4467" s="236"/>
    </row>
    <row r="4468" spans="4:4" x14ac:dyDescent="0.2">
      <c r="D4468" s="236"/>
    </row>
    <row r="4469" spans="4:4" x14ac:dyDescent="0.2">
      <c r="D4469" s="236"/>
    </row>
    <row r="4470" spans="4:4" x14ac:dyDescent="0.2">
      <c r="D4470" s="236"/>
    </row>
    <row r="4471" spans="4:4" x14ac:dyDescent="0.2">
      <c r="D4471" s="236"/>
    </row>
    <row r="4472" spans="4:4" x14ac:dyDescent="0.2">
      <c r="D4472" s="236"/>
    </row>
    <row r="4473" spans="4:4" x14ac:dyDescent="0.2">
      <c r="D4473" s="236"/>
    </row>
    <row r="4474" spans="4:4" x14ac:dyDescent="0.2">
      <c r="D4474" s="236"/>
    </row>
    <row r="4475" spans="4:4" x14ac:dyDescent="0.2">
      <c r="D4475" s="236"/>
    </row>
    <row r="4476" spans="4:4" x14ac:dyDescent="0.2">
      <c r="D4476" s="236"/>
    </row>
    <row r="4477" spans="4:4" x14ac:dyDescent="0.2">
      <c r="D4477" s="236"/>
    </row>
    <row r="4478" spans="4:4" x14ac:dyDescent="0.2">
      <c r="D4478" s="236"/>
    </row>
    <row r="4479" spans="4:4" x14ac:dyDescent="0.2">
      <c r="D4479" s="236"/>
    </row>
    <row r="4480" spans="4:4" x14ac:dyDescent="0.2">
      <c r="D4480" s="236"/>
    </row>
    <row r="4481" spans="4:4" x14ac:dyDescent="0.2">
      <c r="D4481" s="236"/>
    </row>
    <row r="4482" spans="4:4" x14ac:dyDescent="0.2">
      <c r="D4482" s="236"/>
    </row>
    <row r="4483" spans="4:4" x14ac:dyDescent="0.2">
      <c r="D4483" s="236"/>
    </row>
    <row r="4484" spans="4:4" x14ac:dyDescent="0.2">
      <c r="D4484" s="236"/>
    </row>
    <row r="4485" spans="4:4" x14ac:dyDescent="0.2">
      <c r="D4485" s="236"/>
    </row>
    <row r="4486" spans="4:4" x14ac:dyDescent="0.2">
      <c r="D4486" s="236"/>
    </row>
    <row r="4487" spans="4:4" x14ac:dyDescent="0.2">
      <c r="D4487" s="236"/>
    </row>
    <row r="4488" spans="4:4" x14ac:dyDescent="0.2">
      <c r="D4488" s="236"/>
    </row>
    <row r="4489" spans="4:4" x14ac:dyDescent="0.2">
      <c r="D4489" s="236"/>
    </row>
    <row r="4490" spans="4:4" x14ac:dyDescent="0.2">
      <c r="D4490" s="236"/>
    </row>
    <row r="4491" spans="4:4" x14ac:dyDescent="0.2">
      <c r="D4491" s="236"/>
    </row>
    <row r="4492" spans="4:4" x14ac:dyDescent="0.2">
      <c r="D4492" s="236"/>
    </row>
    <row r="4493" spans="4:4" x14ac:dyDescent="0.2">
      <c r="D4493" s="236"/>
    </row>
    <row r="4494" spans="4:4" x14ac:dyDescent="0.2">
      <c r="D4494" s="236"/>
    </row>
    <row r="4495" spans="4:4" x14ac:dyDescent="0.2">
      <c r="D4495" s="236"/>
    </row>
    <row r="4496" spans="4:4" x14ac:dyDescent="0.2">
      <c r="D4496" s="236"/>
    </row>
    <row r="4497" spans="4:4" x14ac:dyDescent="0.2">
      <c r="D4497" s="236"/>
    </row>
    <row r="4498" spans="4:4" x14ac:dyDescent="0.2">
      <c r="D4498" s="236"/>
    </row>
    <row r="4499" spans="4:4" x14ac:dyDescent="0.2">
      <c r="D4499" s="236"/>
    </row>
    <row r="4500" spans="4:4" x14ac:dyDescent="0.2">
      <c r="D4500" s="236"/>
    </row>
    <row r="4501" spans="4:4" x14ac:dyDescent="0.2">
      <c r="D4501" s="236"/>
    </row>
    <row r="4502" spans="4:4" x14ac:dyDescent="0.2">
      <c r="D4502" s="236"/>
    </row>
    <row r="4503" spans="4:4" x14ac:dyDescent="0.2">
      <c r="D4503" s="236"/>
    </row>
    <row r="4504" spans="4:4" x14ac:dyDescent="0.2">
      <c r="D4504" s="236"/>
    </row>
    <row r="4505" spans="4:4" x14ac:dyDescent="0.2">
      <c r="D4505" s="236"/>
    </row>
    <row r="4506" spans="4:4" x14ac:dyDescent="0.2">
      <c r="D4506" s="236"/>
    </row>
    <row r="4507" spans="4:4" x14ac:dyDescent="0.2">
      <c r="D4507" s="236"/>
    </row>
    <row r="4508" spans="4:4" x14ac:dyDescent="0.2">
      <c r="D4508" s="236"/>
    </row>
    <row r="4509" spans="4:4" x14ac:dyDescent="0.2">
      <c r="D4509" s="236"/>
    </row>
    <row r="4510" spans="4:4" x14ac:dyDescent="0.2">
      <c r="D4510" s="236"/>
    </row>
    <row r="4511" spans="4:4" x14ac:dyDescent="0.2">
      <c r="D4511" s="236"/>
    </row>
    <row r="4512" spans="4:4" x14ac:dyDescent="0.2">
      <c r="D4512" s="236"/>
    </row>
    <row r="4513" spans="4:4" x14ac:dyDescent="0.2">
      <c r="D4513" s="236"/>
    </row>
    <row r="4514" spans="4:4" x14ac:dyDescent="0.2">
      <c r="D4514" s="236"/>
    </row>
    <row r="4515" spans="4:4" x14ac:dyDescent="0.2">
      <c r="D4515" s="236"/>
    </row>
    <row r="4516" spans="4:4" x14ac:dyDescent="0.2">
      <c r="D4516" s="236"/>
    </row>
    <row r="4517" spans="4:4" x14ac:dyDescent="0.2">
      <c r="D4517" s="236"/>
    </row>
    <row r="4518" spans="4:4" x14ac:dyDescent="0.2">
      <c r="D4518" s="236"/>
    </row>
    <row r="4519" spans="4:4" x14ac:dyDescent="0.2">
      <c r="D4519" s="236"/>
    </row>
    <row r="4520" spans="4:4" x14ac:dyDescent="0.2">
      <c r="D4520" s="236"/>
    </row>
    <row r="4521" spans="4:4" x14ac:dyDescent="0.2">
      <c r="D4521" s="236"/>
    </row>
    <row r="4522" spans="4:4" x14ac:dyDescent="0.2">
      <c r="D4522" s="236"/>
    </row>
    <row r="4523" spans="4:4" x14ac:dyDescent="0.2">
      <c r="D4523" s="236"/>
    </row>
    <row r="4524" spans="4:4" x14ac:dyDescent="0.2">
      <c r="D4524" s="236"/>
    </row>
    <row r="4525" spans="4:4" x14ac:dyDescent="0.2">
      <c r="D4525" s="236"/>
    </row>
    <row r="4526" spans="4:4" x14ac:dyDescent="0.2">
      <c r="D4526" s="236"/>
    </row>
    <row r="4527" spans="4:4" x14ac:dyDescent="0.2">
      <c r="D4527" s="236"/>
    </row>
    <row r="4528" spans="4:4" x14ac:dyDescent="0.2">
      <c r="D4528" s="236"/>
    </row>
    <row r="4529" spans="4:4" x14ac:dyDescent="0.2">
      <c r="D4529" s="236"/>
    </row>
    <row r="4530" spans="4:4" x14ac:dyDescent="0.2">
      <c r="D4530" s="236"/>
    </row>
    <row r="4531" spans="4:4" x14ac:dyDescent="0.2">
      <c r="D4531" s="236"/>
    </row>
    <row r="4532" spans="4:4" x14ac:dyDescent="0.2">
      <c r="D4532" s="236"/>
    </row>
    <row r="4533" spans="4:4" x14ac:dyDescent="0.2">
      <c r="D4533" s="236"/>
    </row>
    <row r="4534" spans="4:4" x14ac:dyDescent="0.2">
      <c r="D4534" s="236"/>
    </row>
    <row r="4535" spans="4:4" x14ac:dyDescent="0.2">
      <c r="D4535" s="236"/>
    </row>
    <row r="4536" spans="4:4" x14ac:dyDescent="0.2">
      <c r="D4536" s="236"/>
    </row>
    <row r="4537" spans="4:4" x14ac:dyDescent="0.2">
      <c r="D4537" s="236"/>
    </row>
    <row r="4538" spans="4:4" x14ac:dyDescent="0.2">
      <c r="D4538" s="236"/>
    </row>
    <row r="4539" spans="4:4" x14ac:dyDescent="0.2">
      <c r="D4539" s="236"/>
    </row>
    <row r="4540" spans="4:4" x14ac:dyDescent="0.2">
      <c r="D4540" s="236"/>
    </row>
    <row r="4541" spans="4:4" x14ac:dyDescent="0.2">
      <c r="D4541" s="236"/>
    </row>
    <row r="4542" spans="4:4" x14ac:dyDescent="0.2">
      <c r="D4542" s="236"/>
    </row>
    <row r="4543" spans="4:4" x14ac:dyDescent="0.2">
      <c r="D4543" s="236"/>
    </row>
    <row r="4544" spans="4:4" x14ac:dyDescent="0.2">
      <c r="D4544" s="236"/>
    </row>
    <row r="4545" spans="4:4" x14ac:dyDescent="0.2">
      <c r="D4545" s="236"/>
    </row>
    <row r="4546" spans="4:4" x14ac:dyDescent="0.2">
      <c r="D4546" s="236"/>
    </row>
    <row r="4547" spans="4:4" x14ac:dyDescent="0.2">
      <c r="D4547" s="236"/>
    </row>
    <row r="4548" spans="4:4" x14ac:dyDescent="0.2">
      <c r="D4548" s="236"/>
    </row>
    <row r="4549" spans="4:4" x14ac:dyDescent="0.2">
      <c r="D4549" s="236"/>
    </row>
    <row r="4550" spans="4:4" x14ac:dyDescent="0.2">
      <c r="D4550" s="236"/>
    </row>
    <row r="4551" spans="4:4" x14ac:dyDescent="0.2">
      <c r="D4551" s="236"/>
    </row>
    <row r="4552" spans="4:4" x14ac:dyDescent="0.2">
      <c r="D4552" s="236"/>
    </row>
    <row r="4553" spans="4:4" x14ac:dyDescent="0.2">
      <c r="D4553" s="236"/>
    </row>
    <row r="4554" spans="4:4" x14ac:dyDescent="0.2">
      <c r="D4554" s="236"/>
    </row>
    <row r="4555" spans="4:4" x14ac:dyDescent="0.2">
      <c r="D4555" s="236"/>
    </row>
    <row r="4556" spans="4:4" x14ac:dyDescent="0.2">
      <c r="D4556" s="236"/>
    </row>
    <row r="4557" spans="4:4" x14ac:dyDescent="0.2">
      <c r="D4557" s="236"/>
    </row>
    <row r="4558" spans="4:4" x14ac:dyDescent="0.2">
      <c r="D4558" s="236"/>
    </row>
    <row r="4559" spans="4:4" x14ac:dyDescent="0.2">
      <c r="D4559" s="236"/>
    </row>
    <row r="4560" spans="4:4" x14ac:dyDescent="0.2">
      <c r="D4560" s="236"/>
    </row>
    <row r="4561" spans="4:4" x14ac:dyDescent="0.2">
      <c r="D4561" s="236"/>
    </row>
    <row r="4562" spans="4:4" x14ac:dyDescent="0.2">
      <c r="D4562" s="236"/>
    </row>
    <row r="4563" spans="4:4" x14ac:dyDescent="0.2">
      <c r="D4563" s="236"/>
    </row>
    <row r="4564" spans="4:4" x14ac:dyDescent="0.2">
      <c r="D4564" s="236"/>
    </row>
    <row r="4565" spans="4:4" x14ac:dyDescent="0.2">
      <c r="D4565" s="236"/>
    </row>
    <row r="4566" spans="4:4" x14ac:dyDescent="0.2">
      <c r="D4566" s="236"/>
    </row>
    <row r="4567" spans="4:4" x14ac:dyDescent="0.2">
      <c r="D4567" s="236"/>
    </row>
    <row r="4568" spans="4:4" x14ac:dyDescent="0.2">
      <c r="D4568" s="236"/>
    </row>
    <row r="4569" spans="4:4" x14ac:dyDescent="0.2">
      <c r="D4569" s="236"/>
    </row>
    <row r="4570" spans="4:4" x14ac:dyDescent="0.2">
      <c r="D4570" s="236"/>
    </row>
    <row r="4571" spans="4:4" x14ac:dyDescent="0.2">
      <c r="D4571" s="236"/>
    </row>
    <row r="4572" spans="4:4" x14ac:dyDescent="0.2">
      <c r="D4572" s="236"/>
    </row>
    <row r="4573" spans="4:4" x14ac:dyDescent="0.2">
      <c r="D4573" s="236"/>
    </row>
    <row r="4574" spans="4:4" x14ac:dyDescent="0.2">
      <c r="D4574" s="236"/>
    </row>
    <row r="4575" spans="4:4" x14ac:dyDescent="0.2">
      <c r="D4575" s="236"/>
    </row>
    <row r="4576" spans="4:4" x14ac:dyDescent="0.2">
      <c r="D4576" s="236"/>
    </row>
    <row r="4577" spans="4:4" x14ac:dyDescent="0.2">
      <c r="D4577" s="236"/>
    </row>
    <row r="4578" spans="4:4" x14ac:dyDescent="0.2">
      <c r="D4578" s="236"/>
    </row>
    <row r="4579" spans="4:4" x14ac:dyDescent="0.2">
      <c r="D4579" s="236"/>
    </row>
    <row r="4580" spans="4:4" x14ac:dyDescent="0.2">
      <c r="D4580" s="236"/>
    </row>
    <row r="4581" spans="4:4" x14ac:dyDescent="0.2">
      <c r="D4581" s="236"/>
    </row>
    <row r="4582" spans="4:4" x14ac:dyDescent="0.2">
      <c r="D4582" s="236"/>
    </row>
    <row r="4583" spans="4:4" x14ac:dyDescent="0.2">
      <c r="D4583" s="236"/>
    </row>
    <row r="4584" spans="4:4" x14ac:dyDescent="0.2">
      <c r="D4584" s="236"/>
    </row>
    <row r="4585" spans="4:4" x14ac:dyDescent="0.2">
      <c r="D4585" s="236"/>
    </row>
    <row r="4586" spans="4:4" x14ac:dyDescent="0.2">
      <c r="D4586" s="236"/>
    </row>
    <row r="4587" spans="4:4" x14ac:dyDescent="0.2">
      <c r="D4587" s="236"/>
    </row>
    <row r="4588" spans="4:4" x14ac:dyDescent="0.2">
      <c r="D4588" s="236"/>
    </row>
    <row r="4589" spans="4:4" x14ac:dyDescent="0.2">
      <c r="D4589" s="236"/>
    </row>
    <row r="4590" spans="4:4" x14ac:dyDescent="0.2">
      <c r="D4590" s="236"/>
    </row>
    <row r="4591" spans="4:4" x14ac:dyDescent="0.2">
      <c r="D4591" s="236"/>
    </row>
    <row r="4592" spans="4:4" x14ac:dyDescent="0.2">
      <c r="D4592" s="236"/>
    </row>
    <row r="4593" spans="4:4" x14ac:dyDescent="0.2">
      <c r="D4593" s="236"/>
    </row>
    <row r="4594" spans="4:4" x14ac:dyDescent="0.2">
      <c r="D4594" s="236"/>
    </row>
    <row r="4595" spans="4:4" x14ac:dyDescent="0.2">
      <c r="D4595" s="236"/>
    </row>
    <row r="4596" spans="4:4" x14ac:dyDescent="0.2">
      <c r="D4596" s="236"/>
    </row>
    <row r="4597" spans="4:4" x14ac:dyDescent="0.2">
      <c r="D4597" s="236"/>
    </row>
    <row r="4598" spans="4:4" x14ac:dyDescent="0.2">
      <c r="D4598" s="236"/>
    </row>
    <row r="4599" spans="4:4" x14ac:dyDescent="0.2">
      <c r="D4599" s="236"/>
    </row>
    <row r="4600" spans="4:4" x14ac:dyDescent="0.2">
      <c r="D4600" s="236"/>
    </row>
    <row r="4601" spans="4:4" x14ac:dyDescent="0.2">
      <c r="D4601" s="236"/>
    </row>
    <row r="4602" spans="4:4" x14ac:dyDescent="0.2">
      <c r="D4602" s="236"/>
    </row>
    <row r="4603" spans="4:4" x14ac:dyDescent="0.2">
      <c r="D4603" s="236"/>
    </row>
    <row r="4604" spans="4:4" x14ac:dyDescent="0.2">
      <c r="D4604" s="236"/>
    </row>
    <row r="4605" spans="4:4" x14ac:dyDescent="0.2">
      <c r="D4605" s="236"/>
    </row>
    <row r="4606" spans="4:4" x14ac:dyDescent="0.2">
      <c r="D4606" s="236"/>
    </row>
    <row r="4607" spans="4:4" x14ac:dyDescent="0.2">
      <c r="D4607" s="236"/>
    </row>
    <row r="4608" spans="4:4" x14ac:dyDescent="0.2">
      <c r="D4608" s="236"/>
    </row>
    <row r="4609" spans="4:4" x14ac:dyDescent="0.2">
      <c r="D4609" s="236"/>
    </row>
    <row r="4610" spans="4:4" x14ac:dyDescent="0.2">
      <c r="D4610" s="236"/>
    </row>
    <row r="4611" spans="4:4" x14ac:dyDescent="0.2">
      <c r="D4611" s="236"/>
    </row>
    <row r="4612" spans="4:4" x14ac:dyDescent="0.2">
      <c r="D4612" s="236"/>
    </row>
    <row r="4613" spans="4:4" x14ac:dyDescent="0.2">
      <c r="D4613" s="236"/>
    </row>
    <row r="4614" spans="4:4" x14ac:dyDescent="0.2">
      <c r="D4614" s="236"/>
    </row>
    <row r="4615" spans="4:4" x14ac:dyDescent="0.2">
      <c r="D4615" s="236"/>
    </row>
    <row r="4616" spans="4:4" x14ac:dyDescent="0.2">
      <c r="D4616" s="236"/>
    </row>
    <row r="4617" spans="4:4" x14ac:dyDescent="0.2">
      <c r="D4617" s="236"/>
    </row>
    <row r="4618" spans="4:4" x14ac:dyDescent="0.2">
      <c r="D4618" s="236"/>
    </row>
    <row r="4619" spans="4:4" x14ac:dyDescent="0.2">
      <c r="D4619" s="236"/>
    </row>
    <row r="4620" spans="4:4" x14ac:dyDescent="0.2">
      <c r="D4620" s="236"/>
    </row>
    <row r="4621" spans="4:4" x14ac:dyDescent="0.2">
      <c r="D4621" s="236"/>
    </row>
    <row r="4622" spans="4:4" x14ac:dyDescent="0.2">
      <c r="D4622" s="236"/>
    </row>
    <row r="4623" spans="4:4" x14ac:dyDescent="0.2">
      <c r="D4623" s="236"/>
    </row>
    <row r="4624" spans="4:4" x14ac:dyDescent="0.2">
      <c r="D4624" s="236"/>
    </row>
    <row r="4625" spans="4:4" x14ac:dyDescent="0.2">
      <c r="D4625" s="236"/>
    </row>
    <row r="4626" spans="4:4" x14ac:dyDescent="0.2">
      <c r="D4626" s="236"/>
    </row>
    <row r="4627" spans="4:4" x14ac:dyDescent="0.2">
      <c r="D4627" s="236"/>
    </row>
    <row r="4628" spans="4:4" x14ac:dyDescent="0.2">
      <c r="D4628" s="236"/>
    </row>
    <row r="4629" spans="4:4" x14ac:dyDescent="0.2">
      <c r="D4629" s="236"/>
    </row>
    <row r="4630" spans="4:4" x14ac:dyDescent="0.2">
      <c r="D4630" s="236"/>
    </row>
    <row r="4631" spans="4:4" x14ac:dyDescent="0.2">
      <c r="D4631" s="236"/>
    </row>
    <row r="4632" spans="4:4" x14ac:dyDescent="0.2">
      <c r="D4632" s="236"/>
    </row>
    <row r="4633" spans="4:4" x14ac:dyDescent="0.2">
      <c r="D4633" s="236"/>
    </row>
    <row r="4634" spans="4:4" x14ac:dyDescent="0.2">
      <c r="D4634" s="236"/>
    </row>
    <row r="4635" spans="4:4" x14ac:dyDescent="0.2">
      <c r="D4635" s="236"/>
    </row>
    <row r="4636" spans="4:4" x14ac:dyDescent="0.2">
      <c r="D4636" s="236"/>
    </row>
    <row r="4637" spans="4:4" x14ac:dyDescent="0.2">
      <c r="D4637" s="236"/>
    </row>
    <row r="4638" spans="4:4" x14ac:dyDescent="0.2">
      <c r="D4638" s="236"/>
    </row>
    <row r="4639" spans="4:4" x14ac:dyDescent="0.2">
      <c r="D4639" s="236"/>
    </row>
    <row r="4640" spans="4:4" x14ac:dyDescent="0.2">
      <c r="D4640" s="236"/>
    </row>
    <row r="4641" spans="4:4" x14ac:dyDescent="0.2">
      <c r="D4641" s="236"/>
    </row>
    <row r="4642" spans="4:4" x14ac:dyDescent="0.2">
      <c r="D4642" s="236"/>
    </row>
    <row r="4643" spans="4:4" x14ac:dyDescent="0.2">
      <c r="D4643" s="236"/>
    </row>
    <row r="4644" spans="4:4" x14ac:dyDescent="0.2">
      <c r="D4644" s="236"/>
    </row>
    <row r="4645" spans="4:4" x14ac:dyDescent="0.2">
      <c r="D4645" s="236"/>
    </row>
    <row r="4646" spans="4:4" x14ac:dyDescent="0.2">
      <c r="D4646" s="236"/>
    </row>
    <row r="4647" spans="4:4" x14ac:dyDescent="0.2">
      <c r="D4647" s="236"/>
    </row>
    <row r="4648" spans="4:4" x14ac:dyDescent="0.2">
      <c r="D4648" s="236"/>
    </row>
    <row r="4649" spans="4:4" x14ac:dyDescent="0.2">
      <c r="D4649" s="236"/>
    </row>
    <row r="4650" spans="4:4" x14ac:dyDescent="0.2">
      <c r="D4650" s="236"/>
    </row>
    <row r="4651" spans="4:4" x14ac:dyDescent="0.2">
      <c r="D4651" s="236"/>
    </row>
    <row r="4652" spans="4:4" x14ac:dyDescent="0.2">
      <c r="D4652" s="236"/>
    </row>
    <row r="4653" spans="4:4" x14ac:dyDescent="0.2">
      <c r="D4653" s="236"/>
    </row>
    <row r="4654" spans="4:4" x14ac:dyDescent="0.2">
      <c r="D4654" s="236"/>
    </row>
    <row r="4655" spans="4:4" x14ac:dyDescent="0.2">
      <c r="D4655" s="236"/>
    </row>
    <row r="4656" spans="4:4" x14ac:dyDescent="0.2">
      <c r="D4656" s="236"/>
    </row>
    <row r="4657" spans="4:4" x14ac:dyDescent="0.2">
      <c r="D4657" s="236"/>
    </row>
    <row r="4658" spans="4:4" x14ac:dyDescent="0.2">
      <c r="D4658" s="236"/>
    </row>
    <row r="4659" spans="4:4" x14ac:dyDescent="0.2">
      <c r="D4659" s="236"/>
    </row>
    <row r="4660" spans="4:4" x14ac:dyDescent="0.2">
      <c r="D4660" s="236"/>
    </row>
    <row r="4661" spans="4:4" x14ac:dyDescent="0.2">
      <c r="D4661" s="236"/>
    </row>
    <row r="4662" spans="4:4" x14ac:dyDescent="0.2">
      <c r="D4662" s="236"/>
    </row>
    <row r="4663" spans="4:4" x14ac:dyDescent="0.2">
      <c r="D4663" s="236"/>
    </row>
    <row r="4664" spans="4:4" x14ac:dyDescent="0.2">
      <c r="D4664" s="236"/>
    </row>
    <row r="4665" spans="4:4" x14ac:dyDescent="0.2">
      <c r="D4665" s="236"/>
    </row>
    <row r="4666" spans="4:4" x14ac:dyDescent="0.2">
      <c r="D4666" s="236"/>
    </row>
    <row r="4667" spans="4:4" x14ac:dyDescent="0.2">
      <c r="D4667" s="236"/>
    </row>
    <row r="4668" spans="4:4" x14ac:dyDescent="0.2">
      <c r="D4668" s="236"/>
    </row>
    <row r="4669" spans="4:4" x14ac:dyDescent="0.2">
      <c r="D4669" s="236"/>
    </row>
    <row r="4670" spans="4:4" x14ac:dyDescent="0.2">
      <c r="D4670" s="236"/>
    </row>
    <row r="4671" spans="4:4" x14ac:dyDescent="0.2">
      <c r="D4671" s="236"/>
    </row>
    <row r="4672" spans="4:4" x14ac:dyDescent="0.2">
      <c r="D4672" s="236"/>
    </row>
    <row r="4673" spans="4:4" x14ac:dyDescent="0.2">
      <c r="D4673" s="236"/>
    </row>
    <row r="4674" spans="4:4" x14ac:dyDescent="0.2">
      <c r="D4674" s="236"/>
    </row>
    <row r="4675" spans="4:4" x14ac:dyDescent="0.2">
      <c r="D4675" s="236"/>
    </row>
    <row r="4676" spans="4:4" x14ac:dyDescent="0.2">
      <c r="D4676" s="236"/>
    </row>
    <row r="4677" spans="4:4" x14ac:dyDescent="0.2">
      <c r="D4677" s="236"/>
    </row>
    <row r="4678" spans="4:4" x14ac:dyDescent="0.2">
      <c r="D4678" s="236"/>
    </row>
    <row r="4679" spans="4:4" x14ac:dyDescent="0.2">
      <c r="D4679" s="236"/>
    </row>
    <row r="4680" spans="4:4" x14ac:dyDescent="0.2">
      <c r="D4680" s="236"/>
    </row>
    <row r="4681" spans="4:4" x14ac:dyDescent="0.2">
      <c r="D4681" s="236"/>
    </row>
    <row r="4682" spans="4:4" x14ac:dyDescent="0.2">
      <c r="D4682" s="236"/>
    </row>
    <row r="4683" spans="4:4" x14ac:dyDescent="0.2">
      <c r="D4683" s="236"/>
    </row>
    <row r="4684" spans="4:4" x14ac:dyDescent="0.2">
      <c r="D4684" s="236"/>
    </row>
    <row r="4685" spans="4:4" x14ac:dyDescent="0.2">
      <c r="D4685" s="236"/>
    </row>
    <row r="4686" spans="4:4" x14ac:dyDescent="0.2">
      <c r="D4686" s="236"/>
    </row>
    <row r="4687" spans="4:4" x14ac:dyDescent="0.2">
      <c r="D4687" s="236"/>
    </row>
    <row r="4688" spans="4:4" x14ac:dyDescent="0.2">
      <c r="D4688" s="236"/>
    </row>
    <row r="4689" spans="4:4" x14ac:dyDescent="0.2">
      <c r="D4689" s="236"/>
    </row>
    <row r="4690" spans="4:4" x14ac:dyDescent="0.2">
      <c r="D4690" s="236"/>
    </row>
    <row r="4691" spans="4:4" x14ac:dyDescent="0.2">
      <c r="D4691" s="236"/>
    </row>
    <row r="4692" spans="4:4" x14ac:dyDescent="0.2">
      <c r="D4692" s="236"/>
    </row>
    <row r="4693" spans="4:4" x14ac:dyDescent="0.2">
      <c r="D4693" s="236"/>
    </row>
    <row r="4694" spans="4:4" x14ac:dyDescent="0.2">
      <c r="D4694" s="236"/>
    </row>
    <row r="4695" spans="4:4" x14ac:dyDescent="0.2">
      <c r="D4695" s="236"/>
    </row>
    <row r="4696" spans="4:4" x14ac:dyDescent="0.2">
      <c r="D4696" s="236"/>
    </row>
    <row r="4697" spans="4:4" x14ac:dyDescent="0.2">
      <c r="D4697" s="236"/>
    </row>
    <row r="4698" spans="4:4" x14ac:dyDescent="0.2">
      <c r="D4698" s="236"/>
    </row>
    <row r="4699" spans="4:4" x14ac:dyDescent="0.2">
      <c r="D4699" s="236"/>
    </row>
    <row r="4700" spans="4:4" x14ac:dyDescent="0.2">
      <c r="D4700" s="236"/>
    </row>
    <row r="4701" spans="4:4" x14ac:dyDescent="0.2">
      <c r="D4701" s="236"/>
    </row>
    <row r="4702" spans="4:4" x14ac:dyDescent="0.2">
      <c r="D4702" s="236"/>
    </row>
    <row r="4703" spans="4:4" x14ac:dyDescent="0.2">
      <c r="D4703" s="236"/>
    </row>
    <row r="4704" spans="4:4" x14ac:dyDescent="0.2">
      <c r="D4704" s="236"/>
    </row>
    <row r="4705" spans="4:4" x14ac:dyDescent="0.2">
      <c r="D4705" s="236"/>
    </row>
    <row r="4706" spans="4:4" x14ac:dyDescent="0.2">
      <c r="D4706" s="236"/>
    </row>
    <row r="4707" spans="4:4" x14ac:dyDescent="0.2">
      <c r="D4707" s="236"/>
    </row>
    <row r="4708" spans="4:4" x14ac:dyDescent="0.2">
      <c r="D4708" s="236"/>
    </row>
    <row r="4709" spans="4:4" x14ac:dyDescent="0.2">
      <c r="D4709" s="236"/>
    </row>
    <row r="4710" spans="4:4" x14ac:dyDescent="0.2">
      <c r="D4710" s="236"/>
    </row>
    <row r="4711" spans="4:4" x14ac:dyDescent="0.2">
      <c r="D4711" s="236"/>
    </row>
    <row r="4712" spans="4:4" x14ac:dyDescent="0.2">
      <c r="D4712" s="236"/>
    </row>
    <row r="4713" spans="4:4" x14ac:dyDescent="0.2">
      <c r="D4713" s="236"/>
    </row>
    <row r="4714" spans="4:4" x14ac:dyDescent="0.2">
      <c r="D4714" s="236"/>
    </row>
    <row r="4715" spans="4:4" x14ac:dyDescent="0.2">
      <c r="D4715" s="236"/>
    </row>
    <row r="4716" spans="4:4" x14ac:dyDescent="0.2">
      <c r="D4716" s="236"/>
    </row>
    <row r="4717" spans="4:4" x14ac:dyDescent="0.2">
      <c r="D4717" s="236"/>
    </row>
    <row r="4718" spans="4:4" x14ac:dyDescent="0.2">
      <c r="D4718" s="236"/>
    </row>
    <row r="4719" spans="4:4" x14ac:dyDescent="0.2">
      <c r="D4719" s="236"/>
    </row>
    <row r="4720" spans="4:4" x14ac:dyDescent="0.2">
      <c r="D4720" s="236"/>
    </row>
    <row r="4721" spans="4:4" x14ac:dyDescent="0.2">
      <c r="D4721" s="236"/>
    </row>
    <row r="4722" spans="4:4" x14ac:dyDescent="0.2">
      <c r="D4722" s="236"/>
    </row>
    <row r="4723" spans="4:4" x14ac:dyDescent="0.2">
      <c r="D4723" s="236"/>
    </row>
    <row r="4724" spans="4:4" x14ac:dyDescent="0.2">
      <c r="D4724" s="236"/>
    </row>
    <row r="4725" spans="4:4" x14ac:dyDescent="0.2">
      <c r="D4725" s="236"/>
    </row>
    <row r="4726" spans="4:4" x14ac:dyDescent="0.2">
      <c r="D4726" s="236"/>
    </row>
    <row r="4727" spans="4:4" x14ac:dyDescent="0.2">
      <c r="D4727" s="236"/>
    </row>
    <row r="4728" spans="4:4" x14ac:dyDescent="0.2">
      <c r="D4728" s="236"/>
    </row>
    <row r="4729" spans="4:4" x14ac:dyDescent="0.2">
      <c r="D4729" s="236"/>
    </row>
    <row r="4730" spans="4:4" x14ac:dyDescent="0.2">
      <c r="D4730" s="236"/>
    </row>
    <row r="4731" spans="4:4" x14ac:dyDescent="0.2">
      <c r="D4731" s="236"/>
    </row>
    <row r="4732" spans="4:4" x14ac:dyDescent="0.2">
      <c r="D4732" s="236"/>
    </row>
    <row r="4733" spans="4:4" x14ac:dyDescent="0.2">
      <c r="D4733" s="236"/>
    </row>
    <row r="4734" spans="4:4" x14ac:dyDescent="0.2">
      <c r="D4734" s="236"/>
    </row>
    <row r="4735" spans="4:4" x14ac:dyDescent="0.2">
      <c r="D4735" s="236"/>
    </row>
    <row r="4736" spans="4:4" x14ac:dyDescent="0.2">
      <c r="D4736" s="236"/>
    </row>
    <row r="4737" spans="4:4" x14ac:dyDescent="0.2">
      <c r="D4737" s="236"/>
    </row>
    <row r="4738" spans="4:4" x14ac:dyDescent="0.2">
      <c r="D4738" s="236"/>
    </row>
    <row r="4739" spans="4:4" x14ac:dyDescent="0.2">
      <c r="D4739" s="236"/>
    </row>
    <row r="4740" spans="4:4" x14ac:dyDescent="0.2">
      <c r="D4740" s="236"/>
    </row>
    <row r="4741" spans="4:4" x14ac:dyDescent="0.2">
      <c r="D4741" s="236"/>
    </row>
    <row r="4742" spans="4:4" x14ac:dyDescent="0.2">
      <c r="D4742" s="236"/>
    </row>
    <row r="4743" spans="4:4" x14ac:dyDescent="0.2">
      <c r="D4743" s="236"/>
    </row>
    <row r="4744" spans="4:4" x14ac:dyDescent="0.2">
      <c r="D4744" s="236"/>
    </row>
    <row r="4745" spans="4:4" x14ac:dyDescent="0.2">
      <c r="D4745" s="236"/>
    </row>
    <row r="4746" spans="4:4" x14ac:dyDescent="0.2">
      <c r="D4746" s="236"/>
    </row>
    <row r="4747" spans="4:4" x14ac:dyDescent="0.2">
      <c r="D4747" s="236"/>
    </row>
    <row r="4748" spans="4:4" x14ac:dyDescent="0.2">
      <c r="D4748" s="236"/>
    </row>
    <row r="4749" spans="4:4" x14ac:dyDescent="0.2">
      <c r="D4749" s="236"/>
    </row>
    <row r="4750" spans="4:4" x14ac:dyDescent="0.2">
      <c r="D4750" s="236"/>
    </row>
    <row r="4751" spans="4:4" x14ac:dyDescent="0.2">
      <c r="D4751" s="236"/>
    </row>
    <row r="4752" spans="4:4" x14ac:dyDescent="0.2">
      <c r="D4752" s="236"/>
    </row>
    <row r="4753" spans="4:4" x14ac:dyDescent="0.2">
      <c r="D4753" s="236"/>
    </row>
    <row r="4754" spans="4:4" x14ac:dyDescent="0.2">
      <c r="D4754" s="236"/>
    </row>
    <row r="4755" spans="4:4" x14ac:dyDescent="0.2">
      <c r="D4755" s="236"/>
    </row>
    <row r="4756" spans="4:4" x14ac:dyDescent="0.2">
      <c r="D4756" s="236"/>
    </row>
    <row r="4757" spans="4:4" x14ac:dyDescent="0.2">
      <c r="D4757" s="236"/>
    </row>
    <row r="4758" spans="4:4" x14ac:dyDescent="0.2">
      <c r="D4758" s="236"/>
    </row>
    <row r="4759" spans="4:4" x14ac:dyDescent="0.2">
      <c r="D4759" s="236"/>
    </row>
    <row r="4760" spans="4:4" x14ac:dyDescent="0.2">
      <c r="D4760" s="236"/>
    </row>
    <row r="4761" spans="4:4" x14ac:dyDescent="0.2">
      <c r="D4761" s="236"/>
    </row>
    <row r="4762" spans="4:4" x14ac:dyDescent="0.2">
      <c r="D4762" s="236"/>
    </row>
    <row r="4763" spans="4:4" x14ac:dyDescent="0.2">
      <c r="D4763" s="236"/>
    </row>
    <row r="4764" spans="4:4" x14ac:dyDescent="0.2">
      <c r="D4764" s="236"/>
    </row>
    <row r="4765" spans="4:4" x14ac:dyDescent="0.2">
      <c r="D4765" s="236"/>
    </row>
    <row r="4766" spans="4:4" x14ac:dyDescent="0.2">
      <c r="D4766" s="236"/>
    </row>
    <row r="4767" spans="4:4" x14ac:dyDescent="0.2">
      <c r="D4767" s="236"/>
    </row>
    <row r="4768" spans="4:4" x14ac:dyDescent="0.2">
      <c r="D4768" s="236"/>
    </row>
    <row r="4769" spans="4:4" x14ac:dyDescent="0.2">
      <c r="D4769" s="236"/>
    </row>
    <row r="4770" spans="4:4" x14ac:dyDescent="0.2">
      <c r="D4770" s="236"/>
    </row>
    <row r="4771" spans="4:4" x14ac:dyDescent="0.2">
      <c r="D4771" s="236"/>
    </row>
    <row r="4772" spans="4:4" x14ac:dyDescent="0.2">
      <c r="D4772" s="236"/>
    </row>
    <row r="4773" spans="4:4" x14ac:dyDescent="0.2">
      <c r="D4773" s="236"/>
    </row>
    <row r="4774" spans="4:4" x14ac:dyDescent="0.2">
      <c r="D4774" s="236"/>
    </row>
    <row r="4775" spans="4:4" x14ac:dyDescent="0.2">
      <c r="D4775" s="236"/>
    </row>
    <row r="4776" spans="4:4" x14ac:dyDescent="0.2">
      <c r="D4776" s="236"/>
    </row>
    <row r="4777" spans="4:4" x14ac:dyDescent="0.2">
      <c r="D4777" s="236"/>
    </row>
    <row r="4778" spans="4:4" x14ac:dyDescent="0.2">
      <c r="D4778" s="236"/>
    </row>
    <row r="4779" spans="4:4" x14ac:dyDescent="0.2">
      <c r="D4779" s="236"/>
    </row>
    <row r="4780" spans="4:4" x14ac:dyDescent="0.2">
      <c r="D4780" s="236"/>
    </row>
    <row r="4781" spans="4:4" x14ac:dyDescent="0.2">
      <c r="D4781" s="236"/>
    </row>
    <row r="4782" spans="4:4" x14ac:dyDescent="0.2">
      <c r="D4782" s="236"/>
    </row>
    <row r="4783" spans="4:4" x14ac:dyDescent="0.2">
      <c r="D4783" s="236"/>
    </row>
    <row r="4784" spans="4:4" x14ac:dyDescent="0.2">
      <c r="D4784" s="236"/>
    </row>
    <row r="4785" spans="4:4" x14ac:dyDescent="0.2">
      <c r="D4785" s="236"/>
    </row>
    <row r="4786" spans="4:4" x14ac:dyDescent="0.2">
      <c r="D4786" s="236"/>
    </row>
    <row r="4787" spans="4:4" x14ac:dyDescent="0.2">
      <c r="D4787" s="236"/>
    </row>
    <row r="4788" spans="4:4" x14ac:dyDescent="0.2">
      <c r="D4788" s="236"/>
    </row>
    <row r="4789" spans="4:4" x14ac:dyDescent="0.2">
      <c r="D4789" s="236"/>
    </row>
    <row r="4790" spans="4:4" x14ac:dyDescent="0.2">
      <c r="D4790" s="236"/>
    </row>
    <row r="4791" spans="4:4" x14ac:dyDescent="0.2">
      <c r="D4791" s="236"/>
    </row>
    <row r="4792" spans="4:4" x14ac:dyDescent="0.2">
      <c r="D4792" s="236"/>
    </row>
    <row r="4793" spans="4:4" x14ac:dyDescent="0.2">
      <c r="D4793" s="236"/>
    </row>
    <row r="4794" spans="4:4" x14ac:dyDescent="0.2">
      <c r="D4794" s="236"/>
    </row>
    <row r="4795" spans="4:4" x14ac:dyDescent="0.2">
      <c r="D4795" s="236"/>
    </row>
    <row r="4796" spans="4:4" x14ac:dyDescent="0.2">
      <c r="D4796" s="236"/>
    </row>
    <row r="4797" spans="4:4" x14ac:dyDescent="0.2">
      <c r="D4797" s="236"/>
    </row>
    <row r="4798" spans="4:4" x14ac:dyDescent="0.2">
      <c r="D4798" s="236"/>
    </row>
    <row r="4799" spans="4:4" x14ac:dyDescent="0.2">
      <c r="D4799" s="236"/>
    </row>
    <row r="4800" spans="4:4" x14ac:dyDescent="0.2">
      <c r="D4800" s="236"/>
    </row>
    <row r="4801" spans="4:4" x14ac:dyDescent="0.2">
      <c r="D4801" s="236"/>
    </row>
    <row r="4802" spans="4:4" x14ac:dyDescent="0.2">
      <c r="D4802" s="236"/>
    </row>
    <row r="4803" spans="4:4" x14ac:dyDescent="0.2">
      <c r="D4803" s="236"/>
    </row>
    <row r="4804" spans="4:4" x14ac:dyDescent="0.2">
      <c r="D4804" s="236"/>
    </row>
    <row r="4805" spans="4:4" x14ac:dyDescent="0.2">
      <c r="D4805" s="236"/>
    </row>
    <row r="4806" spans="4:4" x14ac:dyDescent="0.2">
      <c r="D4806" s="236"/>
    </row>
    <row r="4807" spans="4:4" x14ac:dyDescent="0.2">
      <c r="D4807" s="236"/>
    </row>
    <row r="4808" spans="4:4" x14ac:dyDescent="0.2">
      <c r="D4808" s="236"/>
    </row>
    <row r="4809" spans="4:4" x14ac:dyDescent="0.2">
      <c r="D4809" s="236"/>
    </row>
    <row r="4810" spans="4:4" x14ac:dyDescent="0.2">
      <c r="D4810" s="236"/>
    </row>
    <row r="4811" spans="4:4" x14ac:dyDescent="0.2">
      <c r="D4811" s="236"/>
    </row>
    <row r="4812" spans="4:4" x14ac:dyDescent="0.2">
      <c r="D4812" s="236"/>
    </row>
    <row r="4813" spans="4:4" x14ac:dyDescent="0.2">
      <c r="D4813" s="236"/>
    </row>
    <row r="4814" spans="4:4" x14ac:dyDescent="0.2">
      <c r="D4814" s="236"/>
    </row>
    <row r="4815" spans="4:4" x14ac:dyDescent="0.2">
      <c r="D4815" s="236"/>
    </row>
    <row r="4816" spans="4:4" x14ac:dyDescent="0.2">
      <c r="D4816" s="236"/>
    </row>
    <row r="4817" spans="4:4" x14ac:dyDescent="0.2">
      <c r="D4817" s="236"/>
    </row>
    <row r="4818" spans="4:4" x14ac:dyDescent="0.2">
      <c r="D4818" s="236"/>
    </row>
    <row r="4819" spans="4:4" x14ac:dyDescent="0.2">
      <c r="D4819" s="236"/>
    </row>
    <row r="4820" spans="4:4" x14ac:dyDescent="0.2">
      <c r="D4820" s="236"/>
    </row>
    <row r="4821" spans="4:4" x14ac:dyDescent="0.2">
      <c r="D4821" s="236"/>
    </row>
    <row r="4822" spans="4:4" x14ac:dyDescent="0.2">
      <c r="D4822" s="236"/>
    </row>
    <row r="4823" spans="4:4" x14ac:dyDescent="0.2">
      <c r="D4823" s="236"/>
    </row>
    <row r="4824" spans="4:4" x14ac:dyDescent="0.2">
      <c r="D4824" s="236"/>
    </row>
    <row r="4825" spans="4:4" x14ac:dyDescent="0.2">
      <c r="D4825" s="236"/>
    </row>
    <row r="4826" spans="4:4" x14ac:dyDescent="0.2">
      <c r="D4826" s="236"/>
    </row>
    <row r="4827" spans="4:4" x14ac:dyDescent="0.2">
      <c r="D4827" s="236"/>
    </row>
    <row r="4828" spans="4:4" x14ac:dyDescent="0.2">
      <c r="D4828" s="236"/>
    </row>
    <row r="4829" spans="4:4" x14ac:dyDescent="0.2">
      <c r="D4829" s="236"/>
    </row>
    <row r="4830" spans="4:4" x14ac:dyDescent="0.2">
      <c r="D4830" s="236"/>
    </row>
    <row r="4831" spans="4:4" x14ac:dyDescent="0.2">
      <c r="D4831" s="236"/>
    </row>
    <row r="4832" spans="4:4" x14ac:dyDescent="0.2">
      <c r="D4832" s="236"/>
    </row>
    <row r="4833" spans="4:4" x14ac:dyDescent="0.2">
      <c r="D4833" s="236"/>
    </row>
    <row r="4834" spans="4:4" x14ac:dyDescent="0.2">
      <c r="D4834" s="236"/>
    </row>
    <row r="4835" spans="4:4" x14ac:dyDescent="0.2">
      <c r="D4835" s="236"/>
    </row>
    <row r="4836" spans="4:4" x14ac:dyDescent="0.2">
      <c r="D4836" s="236"/>
    </row>
    <row r="4837" spans="4:4" x14ac:dyDescent="0.2">
      <c r="D4837" s="236"/>
    </row>
    <row r="4838" spans="4:4" x14ac:dyDescent="0.2">
      <c r="D4838" s="236"/>
    </row>
    <row r="4839" spans="4:4" x14ac:dyDescent="0.2">
      <c r="D4839" s="236"/>
    </row>
    <row r="4840" spans="4:4" x14ac:dyDescent="0.2">
      <c r="D4840" s="236"/>
    </row>
    <row r="4841" spans="4:4" x14ac:dyDescent="0.2">
      <c r="D4841" s="236"/>
    </row>
    <row r="4842" spans="4:4" x14ac:dyDescent="0.2">
      <c r="D4842" s="236"/>
    </row>
    <row r="4843" spans="4:4" x14ac:dyDescent="0.2">
      <c r="D4843" s="236"/>
    </row>
    <row r="4844" spans="4:4" x14ac:dyDescent="0.2">
      <c r="D4844" s="236"/>
    </row>
    <row r="4845" spans="4:4" x14ac:dyDescent="0.2">
      <c r="D4845" s="236"/>
    </row>
    <row r="4846" spans="4:4" x14ac:dyDescent="0.2">
      <c r="D4846" s="236"/>
    </row>
    <row r="4847" spans="4:4" x14ac:dyDescent="0.2">
      <c r="D4847" s="236"/>
    </row>
    <row r="4848" spans="4:4" x14ac:dyDescent="0.2">
      <c r="D4848" s="236"/>
    </row>
    <row r="4849" spans="4:4" x14ac:dyDescent="0.2">
      <c r="D4849" s="236"/>
    </row>
    <row r="4850" spans="4:4" x14ac:dyDescent="0.2">
      <c r="D4850" s="236"/>
    </row>
    <row r="4851" spans="4:4" x14ac:dyDescent="0.2">
      <c r="D4851" s="236"/>
    </row>
    <row r="4852" spans="4:4" x14ac:dyDescent="0.2">
      <c r="D4852" s="236"/>
    </row>
    <row r="4853" spans="4:4" x14ac:dyDescent="0.2">
      <c r="D4853" s="236"/>
    </row>
    <row r="4854" spans="4:4" x14ac:dyDescent="0.2">
      <c r="D4854" s="236"/>
    </row>
    <row r="4855" spans="4:4" x14ac:dyDescent="0.2">
      <c r="D4855" s="236"/>
    </row>
    <row r="4856" spans="4:4" x14ac:dyDescent="0.2">
      <c r="D4856" s="236"/>
    </row>
    <row r="4857" spans="4:4" x14ac:dyDescent="0.2">
      <c r="D4857" s="236"/>
    </row>
    <row r="4858" spans="4:4" x14ac:dyDescent="0.2">
      <c r="D4858" s="236"/>
    </row>
    <row r="4859" spans="4:4" x14ac:dyDescent="0.2">
      <c r="D4859" s="236"/>
    </row>
    <row r="4860" spans="4:4" x14ac:dyDescent="0.2">
      <c r="D4860" s="236"/>
    </row>
    <row r="4861" spans="4:4" x14ac:dyDescent="0.2">
      <c r="D4861" s="236"/>
    </row>
    <row r="4862" spans="4:4" x14ac:dyDescent="0.2">
      <c r="D4862" s="236"/>
    </row>
    <row r="4863" spans="4:4" x14ac:dyDescent="0.2">
      <c r="D4863" s="236"/>
    </row>
    <row r="4864" spans="4:4" x14ac:dyDescent="0.2">
      <c r="D4864" s="236"/>
    </row>
    <row r="4865" spans="4:4" x14ac:dyDescent="0.2">
      <c r="D4865" s="236"/>
    </row>
    <row r="4866" spans="4:4" x14ac:dyDescent="0.2">
      <c r="D4866" s="236"/>
    </row>
    <row r="4867" spans="4:4" x14ac:dyDescent="0.2">
      <c r="D4867" s="236"/>
    </row>
    <row r="4868" spans="4:4" x14ac:dyDescent="0.2">
      <c r="D4868" s="236"/>
    </row>
    <row r="4869" spans="4:4" x14ac:dyDescent="0.2">
      <c r="D4869" s="236"/>
    </row>
    <row r="4870" spans="4:4" x14ac:dyDescent="0.2">
      <c r="D4870" s="236"/>
    </row>
    <row r="4871" spans="4:4" x14ac:dyDescent="0.2">
      <c r="D4871" s="236"/>
    </row>
    <row r="4872" spans="4:4" x14ac:dyDescent="0.2">
      <c r="D4872" s="236"/>
    </row>
    <row r="4873" spans="4:4" x14ac:dyDescent="0.2">
      <c r="D4873" s="236"/>
    </row>
    <row r="4874" spans="4:4" x14ac:dyDescent="0.2">
      <c r="D4874" s="236"/>
    </row>
    <row r="4875" spans="4:4" x14ac:dyDescent="0.2">
      <c r="D4875" s="236"/>
    </row>
    <row r="4876" spans="4:4" x14ac:dyDescent="0.2">
      <c r="D4876" s="236"/>
    </row>
    <row r="4877" spans="4:4" x14ac:dyDescent="0.2">
      <c r="D4877" s="236"/>
    </row>
    <row r="4878" spans="4:4" x14ac:dyDescent="0.2">
      <c r="D4878" s="236"/>
    </row>
    <row r="4879" spans="4:4" x14ac:dyDescent="0.2">
      <c r="D4879" s="236"/>
    </row>
    <row r="4880" spans="4:4" x14ac:dyDescent="0.2">
      <c r="D4880" s="236"/>
    </row>
    <row r="4881" spans="4:4" x14ac:dyDescent="0.2">
      <c r="D4881" s="236"/>
    </row>
    <row r="4882" spans="4:4" x14ac:dyDescent="0.2">
      <c r="D4882" s="236"/>
    </row>
    <row r="4883" spans="4:4" x14ac:dyDescent="0.2">
      <c r="D4883" s="236"/>
    </row>
    <row r="4884" spans="4:4" x14ac:dyDescent="0.2">
      <c r="D4884" s="236"/>
    </row>
    <row r="4885" spans="4:4" x14ac:dyDescent="0.2">
      <c r="D4885" s="236"/>
    </row>
    <row r="4886" spans="4:4" x14ac:dyDescent="0.2">
      <c r="D4886" s="236"/>
    </row>
    <row r="4887" spans="4:4" x14ac:dyDescent="0.2">
      <c r="D4887" s="236"/>
    </row>
    <row r="4888" spans="4:4" x14ac:dyDescent="0.2">
      <c r="D4888" s="236"/>
    </row>
    <row r="4889" spans="4:4" x14ac:dyDescent="0.2">
      <c r="D4889" s="236"/>
    </row>
    <row r="4890" spans="4:4" x14ac:dyDescent="0.2">
      <c r="D4890" s="236"/>
    </row>
    <row r="4891" spans="4:4" x14ac:dyDescent="0.2">
      <c r="D4891" s="236"/>
    </row>
    <row r="4892" spans="4:4" x14ac:dyDescent="0.2">
      <c r="D4892" s="236"/>
    </row>
    <row r="4893" spans="4:4" x14ac:dyDescent="0.2">
      <c r="D4893" s="236"/>
    </row>
    <row r="4894" spans="4:4" x14ac:dyDescent="0.2">
      <c r="D4894" s="236"/>
    </row>
    <row r="4895" spans="4:4" x14ac:dyDescent="0.2">
      <c r="D4895" s="236"/>
    </row>
    <row r="4896" spans="4:4" x14ac:dyDescent="0.2">
      <c r="D4896" s="236"/>
    </row>
    <row r="4897" spans="4:4" x14ac:dyDescent="0.2">
      <c r="D4897" s="236"/>
    </row>
    <row r="4898" spans="4:4" x14ac:dyDescent="0.2">
      <c r="D4898" s="236"/>
    </row>
    <row r="4899" spans="4:4" x14ac:dyDescent="0.2">
      <c r="D4899" s="236"/>
    </row>
    <row r="4900" spans="4:4" x14ac:dyDescent="0.2">
      <c r="D4900" s="236"/>
    </row>
    <row r="4901" spans="4:4" x14ac:dyDescent="0.2">
      <c r="D4901" s="236"/>
    </row>
    <row r="4902" spans="4:4" x14ac:dyDescent="0.2">
      <c r="D4902" s="236"/>
    </row>
    <row r="4903" spans="4:4" x14ac:dyDescent="0.2">
      <c r="D4903" s="236"/>
    </row>
    <row r="4904" spans="4:4" x14ac:dyDescent="0.2">
      <c r="D4904" s="236"/>
    </row>
    <row r="4905" spans="4:4" x14ac:dyDescent="0.2">
      <c r="D4905" s="236"/>
    </row>
    <row r="4906" spans="4:4" x14ac:dyDescent="0.2">
      <c r="D4906" s="236"/>
    </row>
    <row r="4907" spans="4:4" x14ac:dyDescent="0.2">
      <c r="D4907" s="236"/>
    </row>
    <row r="4908" spans="4:4" x14ac:dyDescent="0.2">
      <c r="D4908" s="236"/>
    </row>
    <row r="4909" spans="4:4" x14ac:dyDescent="0.2">
      <c r="D4909" s="236"/>
    </row>
    <row r="4910" spans="4:4" x14ac:dyDescent="0.2">
      <c r="D4910" s="236"/>
    </row>
    <row r="4911" spans="4:4" x14ac:dyDescent="0.2">
      <c r="D4911" s="236"/>
    </row>
    <row r="4912" spans="4:4" x14ac:dyDescent="0.2">
      <c r="D4912" s="236"/>
    </row>
    <row r="4913" spans="4:4" x14ac:dyDescent="0.2">
      <c r="D4913" s="236"/>
    </row>
    <row r="4914" spans="4:4" x14ac:dyDescent="0.2">
      <c r="D4914" s="236"/>
    </row>
    <row r="4915" spans="4:4" x14ac:dyDescent="0.2">
      <c r="D4915" s="236"/>
    </row>
    <row r="4916" spans="4:4" x14ac:dyDescent="0.2">
      <c r="D4916" s="236"/>
    </row>
    <row r="4917" spans="4:4" x14ac:dyDescent="0.2">
      <c r="D4917" s="236"/>
    </row>
    <row r="4918" spans="4:4" x14ac:dyDescent="0.2">
      <c r="D4918" s="236"/>
    </row>
    <row r="4919" spans="4:4" x14ac:dyDescent="0.2">
      <c r="D4919" s="236"/>
    </row>
    <row r="4920" spans="4:4" x14ac:dyDescent="0.2">
      <c r="D4920" s="236"/>
    </row>
    <row r="4921" spans="4:4" x14ac:dyDescent="0.2">
      <c r="D4921" s="236"/>
    </row>
    <row r="4922" spans="4:4" x14ac:dyDescent="0.2">
      <c r="D4922" s="236"/>
    </row>
    <row r="4923" spans="4:4" x14ac:dyDescent="0.2">
      <c r="D4923" s="236"/>
    </row>
    <row r="4924" spans="4:4" x14ac:dyDescent="0.2">
      <c r="D4924" s="236"/>
    </row>
    <row r="4925" spans="4:4" x14ac:dyDescent="0.2">
      <c r="D4925" s="236"/>
    </row>
    <row r="4926" spans="4:4" x14ac:dyDescent="0.2">
      <c r="D4926" s="236"/>
    </row>
    <row r="4927" spans="4:4" x14ac:dyDescent="0.2">
      <c r="D4927" s="236"/>
    </row>
    <row r="4928" spans="4:4" x14ac:dyDescent="0.2">
      <c r="D4928" s="236"/>
    </row>
    <row r="4929" spans="4:4" x14ac:dyDescent="0.2">
      <c r="D4929" s="236"/>
    </row>
    <row r="4930" spans="4:4" x14ac:dyDescent="0.2">
      <c r="D4930" s="236"/>
    </row>
    <row r="4931" spans="4:4" x14ac:dyDescent="0.2">
      <c r="D4931" s="236"/>
    </row>
    <row r="4932" spans="4:4" x14ac:dyDescent="0.2">
      <c r="D4932" s="236"/>
    </row>
    <row r="4933" spans="4:4" x14ac:dyDescent="0.2">
      <c r="D4933" s="236"/>
    </row>
    <row r="4934" spans="4:4" x14ac:dyDescent="0.2">
      <c r="D4934" s="236"/>
    </row>
    <row r="4935" spans="4:4" x14ac:dyDescent="0.2">
      <c r="D4935" s="236"/>
    </row>
    <row r="4936" spans="4:4" x14ac:dyDescent="0.2">
      <c r="D4936" s="236"/>
    </row>
    <row r="4937" spans="4:4" x14ac:dyDescent="0.2">
      <c r="D4937" s="236"/>
    </row>
    <row r="4938" spans="4:4" x14ac:dyDescent="0.2">
      <c r="D4938" s="236"/>
    </row>
    <row r="4939" spans="4:4" x14ac:dyDescent="0.2">
      <c r="D4939" s="236"/>
    </row>
    <row r="4940" spans="4:4" x14ac:dyDescent="0.2">
      <c r="D4940" s="236"/>
    </row>
    <row r="4941" spans="4:4" x14ac:dyDescent="0.2">
      <c r="D4941" s="236"/>
    </row>
    <row r="4942" spans="4:4" x14ac:dyDescent="0.2">
      <c r="D4942" s="236"/>
    </row>
    <row r="4943" spans="4:4" x14ac:dyDescent="0.2">
      <c r="D4943" s="236"/>
    </row>
    <row r="4944" spans="4:4" x14ac:dyDescent="0.2">
      <c r="D4944" s="236"/>
    </row>
    <row r="4945" spans="4:4" x14ac:dyDescent="0.2">
      <c r="D4945" s="236"/>
    </row>
    <row r="4946" spans="4:4" x14ac:dyDescent="0.2">
      <c r="D4946" s="236"/>
    </row>
    <row r="4947" spans="4:4" x14ac:dyDescent="0.2">
      <c r="D4947" s="236"/>
    </row>
    <row r="4948" spans="4:4" x14ac:dyDescent="0.2">
      <c r="D4948" s="236"/>
    </row>
    <row r="4949" spans="4:4" x14ac:dyDescent="0.2">
      <c r="D4949" s="236"/>
    </row>
    <row r="4950" spans="4:4" x14ac:dyDescent="0.2">
      <c r="D4950" s="236"/>
    </row>
    <row r="4951" spans="4:4" x14ac:dyDescent="0.2">
      <c r="D4951" s="236"/>
    </row>
    <row r="4952" spans="4:4" x14ac:dyDescent="0.2">
      <c r="D4952" s="236"/>
    </row>
    <row r="4953" spans="4:4" x14ac:dyDescent="0.2">
      <c r="D4953" s="236"/>
    </row>
    <row r="4954" spans="4:4" x14ac:dyDescent="0.2">
      <c r="D4954" s="236"/>
    </row>
    <row r="4955" spans="4:4" x14ac:dyDescent="0.2">
      <c r="D4955" s="236"/>
    </row>
    <row r="4956" spans="4:4" x14ac:dyDescent="0.2">
      <c r="D4956" s="236"/>
    </row>
    <row r="4957" spans="4:4" x14ac:dyDescent="0.2">
      <c r="D4957" s="236"/>
    </row>
    <row r="4958" spans="4:4" x14ac:dyDescent="0.2">
      <c r="D4958" s="236"/>
    </row>
    <row r="4959" spans="4:4" x14ac:dyDescent="0.2">
      <c r="D4959" s="236"/>
    </row>
    <row r="4960" spans="4:4" x14ac:dyDescent="0.2">
      <c r="D4960" s="236"/>
    </row>
    <row r="4961" spans="4:4" x14ac:dyDescent="0.2">
      <c r="D4961" s="236"/>
    </row>
    <row r="4962" spans="4:4" x14ac:dyDescent="0.2">
      <c r="D4962" s="236"/>
    </row>
    <row r="4963" spans="4:4" x14ac:dyDescent="0.2">
      <c r="D4963" s="236"/>
    </row>
    <row r="4964" spans="4:4" x14ac:dyDescent="0.2">
      <c r="D4964" s="236"/>
    </row>
    <row r="4965" spans="4:4" x14ac:dyDescent="0.2">
      <c r="D4965" s="236"/>
    </row>
    <row r="4966" spans="4:4" x14ac:dyDescent="0.2">
      <c r="D4966" s="236"/>
    </row>
    <row r="4967" spans="4:4" x14ac:dyDescent="0.2">
      <c r="D4967" s="236"/>
    </row>
    <row r="4968" spans="4:4" x14ac:dyDescent="0.2">
      <c r="D4968" s="236"/>
    </row>
    <row r="4969" spans="4:4" x14ac:dyDescent="0.2">
      <c r="D4969" s="236"/>
    </row>
    <row r="4970" spans="4:4" x14ac:dyDescent="0.2">
      <c r="D4970" s="236"/>
    </row>
    <row r="4971" spans="4:4" x14ac:dyDescent="0.2">
      <c r="D4971" s="236"/>
    </row>
    <row r="4972" spans="4:4" x14ac:dyDescent="0.2">
      <c r="D4972" s="236"/>
    </row>
    <row r="4973" spans="4:4" x14ac:dyDescent="0.2">
      <c r="D4973" s="236"/>
    </row>
    <row r="4974" spans="4:4" x14ac:dyDescent="0.2">
      <c r="D4974" s="236"/>
    </row>
    <row r="4975" spans="4:4" x14ac:dyDescent="0.2">
      <c r="D4975" s="236"/>
    </row>
    <row r="4976" spans="4:4" x14ac:dyDescent="0.2">
      <c r="D4976" s="236"/>
    </row>
    <row r="4977" spans="4:4" x14ac:dyDescent="0.2">
      <c r="D4977" s="236"/>
    </row>
    <row r="4978" spans="4:4" x14ac:dyDescent="0.2">
      <c r="D4978" s="236"/>
    </row>
    <row r="4979" spans="4:4" x14ac:dyDescent="0.2">
      <c r="D4979" s="236"/>
    </row>
    <row r="4980" spans="4:4" x14ac:dyDescent="0.2">
      <c r="D4980" s="236"/>
    </row>
    <row r="4981" spans="4:4" x14ac:dyDescent="0.2">
      <c r="D4981" s="236"/>
    </row>
    <row r="4982" spans="4:4" x14ac:dyDescent="0.2">
      <c r="D4982" s="236"/>
    </row>
    <row r="4983" spans="4:4" x14ac:dyDescent="0.2">
      <c r="D4983" s="236"/>
    </row>
    <row r="4984" spans="4:4" x14ac:dyDescent="0.2">
      <c r="D4984" s="236"/>
    </row>
    <row r="4985" spans="4:4" x14ac:dyDescent="0.2">
      <c r="D4985" s="236"/>
    </row>
    <row r="4986" spans="4:4" x14ac:dyDescent="0.2">
      <c r="D4986" s="236"/>
    </row>
    <row r="4987" spans="4:4" x14ac:dyDescent="0.2">
      <c r="D4987" s="236"/>
    </row>
    <row r="4988" spans="4:4" x14ac:dyDescent="0.2">
      <c r="D4988" s="236"/>
    </row>
    <row r="4989" spans="4:4" x14ac:dyDescent="0.2">
      <c r="D4989" s="236"/>
    </row>
    <row r="4990" spans="4:4" x14ac:dyDescent="0.2">
      <c r="D4990" s="236"/>
    </row>
    <row r="4991" spans="4:4" x14ac:dyDescent="0.2">
      <c r="D4991" s="236"/>
    </row>
    <row r="4992" spans="4:4" x14ac:dyDescent="0.2">
      <c r="D4992" s="236"/>
    </row>
    <row r="4993" spans="4:4" x14ac:dyDescent="0.2">
      <c r="D4993" s="236"/>
    </row>
    <row r="4994" spans="4:4" x14ac:dyDescent="0.2">
      <c r="D4994" s="236"/>
    </row>
  </sheetData>
  <sheetProtection password="EF63" sheet="1" objects="1" scenarios="1"/>
  <mergeCells count="6"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68" activePane="bottomLeft" state="frozen"/>
      <selection pane="bottomLeft" activeCell="J172" sqref="J172:J190"/>
    </sheetView>
  </sheetViews>
  <sheetFormatPr defaultColWidth="9.33203125" defaultRowHeight="12.75" outlineLevelRow="2" x14ac:dyDescent="0.2"/>
  <cols>
    <col min="1" max="1" width="4" style="230" customWidth="1"/>
    <col min="2" max="2" width="11.33203125" style="233" customWidth="1"/>
    <col min="3" max="3" width="44.6640625" style="233" customWidth="1"/>
    <col min="4" max="4" width="5.6640625" style="230" customWidth="1"/>
    <col min="5" max="5" width="12.5" style="230" customWidth="1"/>
    <col min="6" max="6" width="11.5" style="230" customWidth="1"/>
    <col min="7" max="7" width="14.83203125" style="230" customWidth="1"/>
    <col min="8" max="11" width="9.33203125" style="230"/>
    <col min="12" max="23" width="0" style="230" hidden="1" customWidth="1"/>
    <col min="24" max="24" width="9.33203125" style="230"/>
    <col min="25" max="41" width="0" style="230" hidden="1" customWidth="1"/>
    <col min="42" max="52" width="9.33203125" style="230"/>
    <col min="53" max="53" width="86" style="230" customWidth="1"/>
    <col min="54" max="16384" width="9.33203125" style="230"/>
  </cols>
  <sheetData>
    <row r="1" spans="1:60" ht="15.75" customHeight="1" x14ac:dyDescent="0.25">
      <c r="A1" s="442" t="s">
        <v>1881</v>
      </c>
      <c r="B1" s="442"/>
      <c r="C1" s="442"/>
      <c r="D1" s="442"/>
      <c r="E1" s="442"/>
      <c r="F1" s="442"/>
      <c r="G1" s="442"/>
      <c r="H1" s="287"/>
      <c r="I1" s="287"/>
      <c r="AG1" s="230" t="s">
        <v>1882</v>
      </c>
    </row>
    <row r="2" spans="1:60" ht="25.15" customHeight="1" x14ac:dyDescent="0.2">
      <c r="A2" s="231" t="s">
        <v>1883</v>
      </c>
      <c r="B2" s="232" t="s">
        <v>1948</v>
      </c>
      <c r="C2" s="443" t="s">
        <v>1885</v>
      </c>
      <c r="D2" s="444"/>
      <c r="E2" s="444"/>
      <c r="F2" s="444"/>
      <c r="G2" s="445"/>
      <c r="H2" s="287"/>
      <c r="I2" s="287"/>
      <c r="AG2" s="230" t="s">
        <v>79</v>
      </c>
    </row>
    <row r="3" spans="1:60" ht="25.15" customHeight="1" x14ac:dyDescent="0.2">
      <c r="A3" s="231" t="s">
        <v>1886</v>
      </c>
      <c r="B3" s="232" t="s">
        <v>1949</v>
      </c>
      <c r="C3" s="443" t="s">
        <v>1950</v>
      </c>
      <c r="D3" s="444"/>
      <c r="E3" s="444"/>
      <c r="F3" s="444"/>
      <c r="G3" s="445"/>
      <c r="H3" s="287"/>
      <c r="I3" s="287"/>
      <c r="AC3" s="233" t="s">
        <v>79</v>
      </c>
      <c r="AG3" s="230" t="s">
        <v>1889</v>
      </c>
    </row>
    <row r="4" spans="1:60" ht="25.15" customHeight="1" x14ac:dyDescent="0.2">
      <c r="A4" s="234" t="s">
        <v>1890</v>
      </c>
      <c r="B4" s="235" t="s">
        <v>1951</v>
      </c>
      <c r="C4" s="446" t="s">
        <v>1952</v>
      </c>
      <c r="D4" s="447"/>
      <c r="E4" s="447"/>
      <c r="F4" s="447"/>
      <c r="G4" s="448"/>
      <c r="H4" s="287"/>
      <c r="I4" s="287"/>
      <c r="AG4" s="230" t="s">
        <v>1892</v>
      </c>
    </row>
    <row r="5" spans="1:60" x14ac:dyDescent="0.2">
      <c r="D5" s="236"/>
      <c r="H5" s="287"/>
      <c r="I5" s="287"/>
    </row>
    <row r="6" spans="1:60" ht="51" x14ac:dyDescent="0.2">
      <c r="A6" s="237" t="s">
        <v>1893</v>
      </c>
      <c r="B6" s="238" t="s">
        <v>1894</v>
      </c>
      <c r="C6" s="238" t="s">
        <v>1895</v>
      </c>
      <c r="D6" s="239" t="s">
        <v>147</v>
      </c>
      <c r="E6" s="237" t="s">
        <v>148</v>
      </c>
      <c r="F6" s="240" t="s">
        <v>1896</v>
      </c>
      <c r="G6" s="237" t="s">
        <v>1750</v>
      </c>
      <c r="H6" s="288" t="s">
        <v>1897</v>
      </c>
      <c r="I6" s="288" t="s">
        <v>1898</v>
      </c>
      <c r="J6" s="241" t="s">
        <v>1899</v>
      </c>
      <c r="K6" s="241" t="s">
        <v>1900</v>
      </c>
      <c r="L6" s="241" t="s">
        <v>42</v>
      </c>
      <c r="M6" s="241" t="s">
        <v>48</v>
      </c>
      <c r="N6" s="241" t="s">
        <v>1901</v>
      </c>
      <c r="O6" s="241" t="s">
        <v>1902</v>
      </c>
      <c r="P6" s="241" t="s">
        <v>1903</v>
      </c>
      <c r="Q6" s="241" t="s">
        <v>1904</v>
      </c>
      <c r="R6" s="241" t="s">
        <v>1905</v>
      </c>
      <c r="S6" s="241" t="s">
        <v>1906</v>
      </c>
      <c r="T6" s="241" t="s">
        <v>1907</v>
      </c>
      <c r="U6" s="241" t="s">
        <v>1908</v>
      </c>
      <c r="V6" s="241" t="s">
        <v>1909</v>
      </c>
      <c r="W6" s="241" t="s">
        <v>1910</v>
      </c>
      <c r="X6" s="241" t="s">
        <v>1911</v>
      </c>
      <c r="Y6" s="241" t="s">
        <v>1912</v>
      </c>
    </row>
    <row r="7" spans="1:60" hidden="1" x14ac:dyDescent="0.2">
      <c r="A7" s="242"/>
      <c r="B7" s="243"/>
      <c r="C7" s="243"/>
      <c r="D7" s="244"/>
      <c r="E7" s="245"/>
      <c r="F7" s="246"/>
      <c r="G7" s="246"/>
      <c r="H7" s="289"/>
      <c r="I7" s="289"/>
      <c r="J7" s="246"/>
      <c r="K7" s="246"/>
      <c r="L7" s="246"/>
      <c r="M7" s="246"/>
      <c r="N7" s="245"/>
      <c r="O7" s="245"/>
      <c r="P7" s="245"/>
      <c r="Q7" s="245"/>
      <c r="R7" s="246"/>
      <c r="S7" s="246"/>
      <c r="T7" s="246"/>
      <c r="U7" s="246"/>
      <c r="V7" s="246"/>
      <c r="W7" s="246"/>
      <c r="X7" s="246"/>
      <c r="Y7" s="246"/>
    </row>
    <row r="8" spans="1:60" x14ac:dyDescent="0.2">
      <c r="A8" s="290" t="s">
        <v>1677</v>
      </c>
      <c r="B8" s="291" t="s">
        <v>1953</v>
      </c>
      <c r="C8" s="292" t="s">
        <v>1954</v>
      </c>
      <c r="D8" s="293"/>
      <c r="E8" s="294"/>
      <c r="F8" s="295"/>
      <c r="G8" s="295">
        <f>SUM(G9:G33)</f>
        <v>0</v>
      </c>
      <c r="H8" s="296"/>
      <c r="I8" s="297">
        <f>SUM(I9:I33)</f>
        <v>0</v>
      </c>
      <c r="J8" s="295"/>
      <c r="K8" s="295">
        <f>SUM(K9:K33)</f>
        <v>0</v>
      </c>
      <c r="L8" s="295"/>
      <c r="M8" s="295">
        <f>SUM(AB9:AB33)</f>
        <v>84335.272999999986</v>
      </c>
      <c r="N8" s="294"/>
      <c r="O8" s="294">
        <f>SUM(AC9:AC33)</f>
        <v>0.11202399999999998</v>
      </c>
      <c r="P8" s="294"/>
      <c r="Q8" s="294">
        <f>SUM(AD9:AD33)</f>
        <v>0</v>
      </c>
      <c r="R8" s="295"/>
      <c r="S8" s="295"/>
      <c r="T8" s="295"/>
      <c r="U8" s="295"/>
      <c r="V8" s="295">
        <f>SUM(AE9:AE33)</f>
        <v>130.80276000000001</v>
      </c>
      <c r="W8" s="295"/>
      <c r="X8" s="298"/>
      <c r="Y8" s="299"/>
      <c r="AG8" s="230" t="s">
        <v>1914</v>
      </c>
    </row>
    <row r="9" spans="1:60" ht="22.5" outlineLevel="1" x14ac:dyDescent="0.2">
      <c r="A9" s="256">
        <v>18</v>
      </c>
      <c r="B9" s="257" t="s">
        <v>1955</v>
      </c>
      <c r="C9" s="258" t="s">
        <v>1956</v>
      </c>
      <c r="D9" s="259" t="s">
        <v>397</v>
      </c>
      <c r="E9" s="260">
        <v>16.213999999999999</v>
      </c>
      <c r="F9" s="229"/>
      <c r="G9" s="300">
        <f>E9*F9</f>
        <v>0</v>
      </c>
      <c r="H9" s="314"/>
      <c r="I9" s="301">
        <f>H9*E9</f>
        <v>0</v>
      </c>
      <c r="J9" s="229"/>
      <c r="K9" s="300">
        <f>J9*E9</f>
        <v>0</v>
      </c>
      <c r="L9" s="300">
        <v>15</v>
      </c>
      <c r="M9" s="300">
        <v>2992.7024999999999</v>
      </c>
      <c r="N9" s="260">
        <v>1.0499999999999999E-3</v>
      </c>
      <c r="O9" s="260">
        <v>1.7024699999999997E-2</v>
      </c>
      <c r="P9" s="260">
        <v>0</v>
      </c>
      <c r="Q9" s="260">
        <v>0</v>
      </c>
      <c r="R9" s="300"/>
      <c r="S9" s="300" t="s">
        <v>1916</v>
      </c>
      <c r="T9" s="300" t="s">
        <v>1916</v>
      </c>
      <c r="U9" s="300">
        <v>0.18</v>
      </c>
      <c r="V9" s="300">
        <v>2.9185199999999996</v>
      </c>
      <c r="W9" s="300"/>
      <c r="X9" s="261" t="s">
        <v>1917</v>
      </c>
      <c r="Y9" s="263" t="s">
        <v>1918</v>
      </c>
      <c r="Z9" s="302">
        <f>I9</f>
        <v>0</v>
      </c>
      <c r="AA9" s="302">
        <f>K9</f>
        <v>0</v>
      </c>
      <c r="AB9" s="302">
        <f>M9</f>
        <v>2992.7024999999999</v>
      </c>
      <c r="AC9" s="303">
        <f>O9</f>
        <v>1.7024699999999997E-2</v>
      </c>
      <c r="AD9" s="303">
        <f>Q9</f>
        <v>0</v>
      </c>
      <c r="AE9" s="302">
        <f>V9</f>
        <v>2.9185199999999996</v>
      </c>
      <c r="AF9" s="302">
        <f>G9</f>
        <v>0</v>
      </c>
      <c r="AG9" s="265" t="s">
        <v>1919</v>
      </c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5"/>
      <c r="BA9" s="265"/>
      <c r="BB9" s="265"/>
      <c r="BC9" s="265"/>
      <c r="BD9" s="265"/>
      <c r="BE9" s="265"/>
      <c r="BF9" s="265"/>
      <c r="BG9" s="265"/>
      <c r="BH9" s="265"/>
    </row>
    <row r="10" spans="1:60" outlineLevel="2" x14ac:dyDescent="0.2">
      <c r="A10" s="266"/>
      <c r="B10" s="267"/>
      <c r="C10" s="440" t="s">
        <v>1957</v>
      </c>
      <c r="D10" s="441"/>
      <c r="E10" s="441"/>
      <c r="F10" s="441"/>
      <c r="G10" s="441"/>
      <c r="H10" s="304"/>
      <c r="I10" s="305"/>
      <c r="J10" s="263"/>
      <c r="K10" s="263"/>
      <c r="L10" s="263"/>
      <c r="M10" s="263"/>
      <c r="N10" s="264"/>
      <c r="O10" s="264"/>
      <c r="P10" s="264"/>
      <c r="Q10" s="264"/>
      <c r="R10" s="263"/>
      <c r="S10" s="263"/>
      <c r="T10" s="263"/>
      <c r="U10" s="263"/>
      <c r="V10" s="263"/>
      <c r="W10" s="263"/>
      <c r="X10" s="263"/>
      <c r="Y10" s="263"/>
      <c r="Z10" s="265"/>
      <c r="AA10" s="265"/>
      <c r="AB10" s="265"/>
      <c r="AC10" s="265"/>
      <c r="AD10" s="265"/>
      <c r="AE10" s="265"/>
      <c r="AF10" s="265"/>
      <c r="AG10" s="265" t="s">
        <v>1921</v>
      </c>
      <c r="AH10" s="265"/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  <c r="AX10" s="265"/>
      <c r="AY10" s="265"/>
      <c r="AZ10" s="265"/>
      <c r="BA10" s="265"/>
      <c r="BB10" s="265"/>
      <c r="BC10" s="265"/>
      <c r="BD10" s="265"/>
      <c r="BE10" s="265"/>
      <c r="BF10" s="265"/>
      <c r="BG10" s="265"/>
      <c r="BH10" s="265"/>
    </row>
    <row r="11" spans="1:60" outlineLevel="2" x14ac:dyDescent="0.2">
      <c r="A11" s="266"/>
      <c r="B11" s="267"/>
      <c r="C11" s="268" t="s">
        <v>1958</v>
      </c>
      <c r="D11" s="269"/>
      <c r="E11" s="270">
        <v>16.213999999999999</v>
      </c>
      <c r="F11" s="263"/>
      <c r="G11" s="263"/>
      <c r="H11" s="304"/>
      <c r="I11" s="305"/>
      <c r="J11" s="263"/>
      <c r="K11" s="263"/>
      <c r="L11" s="263"/>
      <c r="M11" s="263"/>
      <c r="N11" s="264"/>
      <c r="O11" s="264"/>
      <c r="P11" s="264"/>
      <c r="Q11" s="264"/>
      <c r="R11" s="263"/>
      <c r="S11" s="263"/>
      <c r="T11" s="263"/>
      <c r="U11" s="263"/>
      <c r="V11" s="263"/>
      <c r="W11" s="263"/>
      <c r="X11" s="263"/>
      <c r="Y11" s="263"/>
      <c r="Z11" s="265"/>
      <c r="AA11" s="265"/>
      <c r="AB11" s="265"/>
      <c r="AC11" s="265"/>
      <c r="AD11" s="265"/>
      <c r="AE11" s="265"/>
      <c r="AF11" s="265"/>
      <c r="AG11" s="265" t="s">
        <v>171</v>
      </c>
      <c r="AH11" s="265">
        <v>0</v>
      </c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  <c r="BF11" s="265"/>
      <c r="BG11" s="265"/>
      <c r="BH11" s="265"/>
    </row>
    <row r="12" spans="1:60" ht="22.5" outlineLevel="1" x14ac:dyDescent="0.2">
      <c r="A12" s="256">
        <v>20</v>
      </c>
      <c r="B12" s="257" t="s">
        <v>1959</v>
      </c>
      <c r="C12" s="258" t="s">
        <v>1960</v>
      </c>
      <c r="D12" s="259" t="s">
        <v>397</v>
      </c>
      <c r="E12" s="260">
        <v>51.59</v>
      </c>
      <c r="F12" s="229"/>
      <c r="G12" s="300">
        <f>E12*F12</f>
        <v>0</v>
      </c>
      <c r="H12" s="314"/>
      <c r="I12" s="301">
        <f>H12*E12</f>
        <v>0</v>
      </c>
      <c r="J12" s="229"/>
      <c r="K12" s="300">
        <f>J12*E12</f>
        <v>0</v>
      </c>
      <c r="L12" s="300">
        <v>15</v>
      </c>
      <c r="M12" s="300">
        <v>18065.534</v>
      </c>
      <c r="N12" s="260">
        <v>1.3999999999999999E-4</v>
      </c>
      <c r="O12" s="260">
        <v>7.2226E-3</v>
      </c>
      <c r="P12" s="260">
        <v>0</v>
      </c>
      <c r="Q12" s="260">
        <v>0</v>
      </c>
      <c r="R12" s="300"/>
      <c r="S12" s="300" t="s">
        <v>1916</v>
      </c>
      <c r="T12" s="300" t="s">
        <v>1916</v>
      </c>
      <c r="U12" s="300">
        <v>0.5</v>
      </c>
      <c r="V12" s="300">
        <v>25.795000000000002</v>
      </c>
      <c r="W12" s="300"/>
      <c r="X12" s="261" t="s">
        <v>1917</v>
      </c>
      <c r="Y12" s="263" t="s">
        <v>1918</v>
      </c>
      <c r="Z12" s="302">
        <f>I12</f>
        <v>0</v>
      </c>
      <c r="AA12" s="302">
        <f>K12</f>
        <v>0</v>
      </c>
      <c r="AB12" s="302">
        <f>M12</f>
        <v>18065.534</v>
      </c>
      <c r="AC12" s="303">
        <f>O12</f>
        <v>7.2226E-3</v>
      </c>
      <c r="AD12" s="303">
        <f>Q12</f>
        <v>0</v>
      </c>
      <c r="AE12" s="302">
        <f>V12</f>
        <v>25.795000000000002</v>
      </c>
      <c r="AF12" s="302">
        <f>G12</f>
        <v>0</v>
      </c>
      <c r="AG12" s="265" t="s">
        <v>1919</v>
      </c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  <c r="BG12" s="265"/>
      <c r="BH12" s="265"/>
    </row>
    <row r="13" spans="1:60" outlineLevel="2" x14ac:dyDescent="0.2">
      <c r="A13" s="266"/>
      <c r="B13" s="267"/>
      <c r="C13" s="268" t="s">
        <v>1961</v>
      </c>
      <c r="D13" s="269"/>
      <c r="E13" s="270">
        <v>51.59</v>
      </c>
      <c r="F13" s="285"/>
      <c r="G13" s="263"/>
      <c r="H13" s="315"/>
      <c r="I13" s="305"/>
      <c r="J13" s="285"/>
      <c r="K13" s="263"/>
      <c r="L13" s="263"/>
      <c r="M13" s="263"/>
      <c r="N13" s="264"/>
      <c r="O13" s="264"/>
      <c r="P13" s="264"/>
      <c r="Q13" s="264"/>
      <c r="R13" s="263"/>
      <c r="S13" s="263"/>
      <c r="T13" s="263"/>
      <c r="U13" s="263"/>
      <c r="V13" s="263"/>
      <c r="W13" s="263"/>
      <c r="X13" s="263"/>
      <c r="Y13" s="263"/>
      <c r="Z13" s="265"/>
      <c r="AA13" s="265"/>
      <c r="AB13" s="265"/>
      <c r="AC13" s="265"/>
      <c r="AD13" s="265"/>
      <c r="AE13" s="265"/>
      <c r="AF13" s="265"/>
      <c r="AG13" s="265" t="s">
        <v>171</v>
      </c>
      <c r="AH13" s="265">
        <v>0</v>
      </c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  <c r="BB13" s="265"/>
      <c r="BC13" s="265"/>
      <c r="BD13" s="265"/>
      <c r="BE13" s="265"/>
      <c r="BF13" s="265"/>
      <c r="BG13" s="265"/>
      <c r="BH13" s="265"/>
    </row>
    <row r="14" spans="1:60" ht="22.5" outlineLevel="1" x14ac:dyDescent="0.2">
      <c r="A14" s="256">
        <v>22</v>
      </c>
      <c r="B14" s="257" t="s">
        <v>1962</v>
      </c>
      <c r="C14" s="258" t="s">
        <v>1963</v>
      </c>
      <c r="D14" s="259" t="s">
        <v>525</v>
      </c>
      <c r="E14" s="260">
        <v>4.4219999999999997</v>
      </c>
      <c r="F14" s="229"/>
      <c r="G14" s="300">
        <f>E14*F14</f>
        <v>0</v>
      </c>
      <c r="H14" s="314"/>
      <c r="I14" s="301">
        <f>H14*E14</f>
        <v>0</v>
      </c>
      <c r="J14" s="229"/>
      <c r="K14" s="300">
        <f>J14*E14</f>
        <v>0</v>
      </c>
      <c r="L14" s="300">
        <v>15</v>
      </c>
      <c r="M14" s="300">
        <v>1011.977</v>
      </c>
      <c r="N14" s="260">
        <v>2.0000000000000001E-4</v>
      </c>
      <c r="O14" s="260">
        <v>8.8440000000000003E-4</v>
      </c>
      <c r="P14" s="260">
        <v>0</v>
      </c>
      <c r="Q14" s="260">
        <v>0</v>
      </c>
      <c r="R14" s="300"/>
      <c r="S14" s="300" t="s">
        <v>1916</v>
      </c>
      <c r="T14" s="300" t="s">
        <v>1916</v>
      </c>
      <c r="U14" s="300">
        <v>0.24</v>
      </c>
      <c r="V14" s="300">
        <v>1.06128</v>
      </c>
      <c r="W14" s="300"/>
      <c r="X14" s="261" t="s">
        <v>1917</v>
      </c>
      <c r="Y14" s="263" t="s">
        <v>1918</v>
      </c>
      <c r="Z14" s="302">
        <f>I14</f>
        <v>0</v>
      </c>
      <c r="AA14" s="302">
        <f>K14</f>
        <v>0</v>
      </c>
      <c r="AB14" s="302">
        <f>M14</f>
        <v>1011.977</v>
      </c>
      <c r="AC14" s="303">
        <f>O14</f>
        <v>8.8440000000000003E-4</v>
      </c>
      <c r="AD14" s="303">
        <f>Q14</f>
        <v>0</v>
      </c>
      <c r="AE14" s="302">
        <f>V14</f>
        <v>1.06128</v>
      </c>
      <c r="AF14" s="302">
        <f>G14</f>
        <v>0</v>
      </c>
      <c r="AG14" s="265" t="s">
        <v>1919</v>
      </c>
      <c r="AH14" s="265"/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  <c r="AU14" s="265"/>
      <c r="AV14" s="265"/>
      <c r="AW14" s="265"/>
      <c r="AX14" s="265"/>
      <c r="AY14" s="265"/>
      <c r="AZ14" s="265"/>
      <c r="BA14" s="265"/>
      <c r="BB14" s="265"/>
      <c r="BC14" s="265"/>
      <c r="BD14" s="265"/>
      <c r="BE14" s="265"/>
      <c r="BF14" s="265"/>
      <c r="BG14" s="265"/>
      <c r="BH14" s="265"/>
    </row>
    <row r="15" spans="1:60" outlineLevel="2" x14ac:dyDescent="0.2">
      <c r="A15" s="266"/>
      <c r="B15" s="267"/>
      <c r="C15" s="268" t="s">
        <v>1802</v>
      </c>
      <c r="D15" s="269"/>
      <c r="E15" s="270">
        <v>4.4219999999999997</v>
      </c>
      <c r="F15" s="285"/>
      <c r="G15" s="263"/>
      <c r="H15" s="315"/>
      <c r="I15" s="305"/>
      <c r="J15" s="285"/>
      <c r="K15" s="263"/>
      <c r="L15" s="263"/>
      <c r="M15" s="263"/>
      <c r="N15" s="264"/>
      <c r="O15" s="264"/>
      <c r="P15" s="264"/>
      <c r="Q15" s="264"/>
      <c r="R15" s="263"/>
      <c r="S15" s="263"/>
      <c r="T15" s="263"/>
      <c r="U15" s="263"/>
      <c r="V15" s="263"/>
      <c r="W15" s="263"/>
      <c r="X15" s="263"/>
      <c r="Y15" s="263"/>
      <c r="Z15" s="265"/>
      <c r="AA15" s="265"/>
      <c r="AB15" s="265"/>
      <c r="AC15" s="265"/>
      <c r="AD15" s="265"/>
      <c r="AE15" s="265"/>
      <c r="AF15" s="265"/>
      <c r="AG15" s="265" t="s">
        <v>171</v>
      </c>
      <c r="AH15" s="265">
        <v>0</v>
      </c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  <c r="AZ15" s="265"/>
      <c r="BA15" s="265"/>
      <c r="BB15" s="265"/>
      <c r="BC15" s="265"/>
      <c r="BD15" s="265"/>
      <c r="BE15" s="265"/>
      <c r="BF15" s="265"/>
      <c r="BG15" s="265"/>
      <c r="BH15" s="265"/>
    </row>
    <row r="16" spans="1:60" outlineLevel="1" x14ac:dyDescent="0.2">
      <c r="A16" s="256">
        <v>24</v>
      </c>
      <c r="B16" s="257" t="s">
        <v>1964</v>
      </c>
      <c r="C16" s="258" t="s">
        <v>1965</v>
      </c>
      <c r="D16" s="259" t="s">
        <v>525</v>
      </c>
      <c r="E16" s="260">
        <v>4.4219999999999997</v>
      </c>
      <c r="F16" s="229"/>
      <c r="G16" s="300">
        <f>E16*F16</f>
        <v>0</v>
      </c>
      <c r="H16" s="314"/>
      <c r="I16" s="301">
        <f>H16*E16</f>
        <v>0</v>
      </c>
      <c r="J16" s="229"/>
      <c r="K16" s="300">
        <f>J16*E16</f>
        <v>0</v>
      </c>
      <c r="L16" s="300">
        <v>15</v>
      </c>
      <c r="M16" s="300">
        <v>2535.0254999999997</v>
      </c>
      <c r="N16" s="260">
        <v>0</v>
      </c>
      <c r="O16" s="260">
        <v>0</v>
      </c>
      <c r="P16" s="260">
        <v>0</v>
      </c>
      <c r="Q16" s="260">
        <v>0</v>
      </c>
      <c r="R16" s="300"/>
      <c r="S16" s="300" t="s">
        <v>1916</v>
      </c>
      <c r="T16" s="300" t="s">
        <v>1916</v>
      </c>
      <c r="U16" s="300">
        <v>0.87</v>
      </c>
      <c r="V16" s="300">
        <v>3.8471399999999996</v>
      </c>
      <c r="W16" s="300"/>
      <c r="X16" s="261" t="s">
        <v>1917</v>
      </c>
      <c r="Y16" s="263" t="s">
        <v>1918</v>
      </c>
      <c r="Z16" s="302">
        <f>I16</f>
        <v>0</v>
      </c>
      <c r="AA16" s="302">
        <f>K16</f>
        <v>0</v>
      </c>
      <c r="AB16" s="302">
        <f>M16</f>
        <v>2535.0254999999997</v>
      </c>
      <c r="AC16" s="303">
        <f>O16</f>
        <v>0</v>
      </c>
      <c r="AD16" s="303">
        <f>Q16</f>
        <v>0</v>
      </c>
      <c r="AE16" s="302">
        <f>V16</f>
        <v>3.8471399999999996</v>
      </c>
      <c r="AF16" s="302">
        <f>G16</f>
        <v>0</v>
      </c>
      <c r="AG16" s="265" t="s">
        <v>1919</v>
      </c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</row>
    <row r="17" spans="1:60" outlineLevel="2" x14ac:dyDescent="0.2">
      <c r="A17" s="266"/>
      <c r="B17" s="267"/>
      <c r="C17" s="268" t="s">
        <v>1802</v>
      </c>
      <c r="D17" s="269"/>
      <c r="E17" s="270">
        <v>4.4219999999999997</v>
      </c>
      <c r="F17" s="285"/>
      <c r="G17" s="263"/>
      <c r="H17" s="315"/>
      <c r="I17" s="305"/>
      <c r="J17" s="285"/>
      <c r="K17" s="263"/>
      <c r="L17" s="263"/>
      <c r="M17" s="263"/>
      <c r="N17" s="264"/>
      <c r="O17" s="264"/>
      <c r="P17" s="264"/>
      <c r="Q17" s="264"/>
      <c r="R17" s="263"/>
      <c r="S17" s="263"/>
      <c r="T17" s="263"/>
      <c r="U17" s="263"/>
      <c r="V17" s="263"/>
      <c r="W17" s="263"/>
      <c r="X17" s="263"/>
      <c r="Y17" s="263"/>
      <c r="Z17" s="265"/>
      <c r="AA17" s="265"/>
      <c r="AB17" s="265"/>
      <c r="AC17" s="265"/>
      <c r="AD17" s="265"/>
      <c r="AE17" s="265"/>
      <c r="AF17" s="265"/>
      <c r="AG17" s="265" t="s">
        <v>171</v>
      </c>
      <c r="AH17" s="265">
        <v>0</v>
      </c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5"/>
      <c r="BA17" s="265"/>
      <c r="BB17" s="265"/>
      <c r="BC17" s="265"/>
      <c r="BD17" s="265"/>
      <c r="BE17" s="265"/>
      <c r="BF17" s="265"/>
      <c r="BG17" s="265"/>
      <c r="BH17" s="265"/>
    </row>
    <row r="18" spans="1:60" ht="22.5" outlineLevel="1" x14ac:dyDescent="0.2">
      <c r="A18" s="256">
        <v>25</v>
      </c>
      <c r="B18" s="257" t="s">
        <v>1966</v>
      </c>
      <c r="C18" s="258" t="s">
        <v>1967</v>
      </c>
      <c r="D18" s="259" t="s">
        <v>525</v>
      </c>
      <c r="E18" s="260">
        <v>4.4219999999999997</v>
      </c>
      <c r="F18" s="229"/>
      <c r="G18" s="300">
        <f>E18*F18</f>
        <v>0</v>
      </c>
      <c r="H18" s="314"/>
      <c r="I18" s="301">
        <f>H18*E18</f>
        <v>0</v>
      </c>
      <c r="J18" s="229"/>
      <c r="K18" s="300">
        <f>J18*E18</f>
        <v>0</v>
      </c>
      <c r="L18" s="300">
        <v>15</v>
      </c>
      <c r="M18" s="300">
        <v>340.71049999999997</v>
      </c>
      <c r="N18" s="260">
        <v>0</v>
      </c>
      <c r="O18" s="260">
        <v>0</v>
      </c>
      <c r="P18" s="260">
        <v>0</v>
      </c>
      <c r="Q18" s="260">
        <v>0</v>
      </c>
      <c r="R18" s="300"/>
      <c r="S18" s="300" t="s">
        <v>1916</v>
      </c>
      <c r="T18" s="300" t="s">
        <v>1916</v>
      </c>
      <c r="U18" s="300">
        <v>0.11</v>
      </c>
      <c r="V18" s="300">
        <v>0.48641999999999996</v>
      </c>
      <c r="W18" s="300"/>
      <c r="X18" s="261" t="s">
        <v>1917</v>
      </c>
      <c r="Y18" s="263" t="s">
        <v>1918</v>
      </c>
      <c r="Z18" s="302">
        <f>I18</f>
        <v>0</v>
      </c>
      <c r="AA18" s="302">
        <f>K18</f>
        <v>0</v>
      </c>
      <c r="AB18" s="302">
        <f>M18</f>
        <v>340.71049999999997</v>
      </c>
      <c r="AC18" s="303">
        <f>O18</f>
        <v>0</v>
      </c>
      <c r="AD18" s="303">
        <f>Q18</f>
        <v>0</v>
      </c>
      <c r="AE18" s="302">
        <f>V18</f>
        <v>0.48641999999999996</v>
      </c>
      <c r="AF18" s="302">
        <f>G18</f>
        <v>0</v>
      </c>
      <c r="AG18" s="265" t="s">
        <v>1919</v>
      </c>
      <c r="AH18" s="265"/>
      <c r="AI18" s="265"/>
      <c r="AJ18" s="265"/>
      <c r="AK18" s="265"/>
      <c r="AL18" s="265"/>
      <c r="AM18" s="265"/>
      <c r="AN18" s="265"/>
      <c r="AO18" s="265"/>
      <c r="AP18" s="265"/>
      <c r="AQ18" s="265"/>
      <c r="AR18" s="265"/>
      <c r="AS18" s="265"/>
      <c r="AT18" s="265"/>
      <c r="AU18" s="265"/>
      <c r="AV18" s="265"/>
      <c r="AW18" s="265"/>
      <c r="AX18" s="265"/>
      <c r="AY18" s="265"/>
      <c r="AZ18" s="265"/>
      <c r="BA18" s="265"/>
      <c r="BB18" s="265"/>
      <c r="BC18" s="265"/>
      <c r="BD18" s="265"/>
      <c r="BE18" s="265"/>
      <c r="BF18" s="265"/>
      <c r="BG18" s="265"/>
      <c r="BH18" s="265"/>
    </row>
    <row r="19" spans="1:60" outlineLevel="2" x14ac:dyDescent="0.2">
      <c r="A19" s="266"/>
      <c r="B19" s="267"/>
      <c r="C19" s="268" t="s">
        <v>1802</v>
      </c>
      <c r="D19" s="269"/>
      <c r="E19" s="270">
        <v>4.4219999999999997</v>
      </c>
      <c r="F19" s="285"/>
      <c r="G19" s="263"/>
      <c r="H19" s="315"/>
      <c r="I19" s="305"/>
      <c r="J19" s="285"/>
      <c r="K19" s="263"/>
      <c r="L19" s="263"/>
      <c r="M19" s="263"/>
      <c r="N19" s="264"/>
      <c r="O19" s="264"/>
      <c r="P19" s="264"/>
      <c r="Q19" s="264"/>
      <c r="R19" s="263"/>
      <c r="S19" s="263"/>
      <c r="T19" s="263"/>
      <c r="U19" s="263"/>
      <c r="V19" s="263"/>
      <c r="W19" s="263"/>
      <c r="X19" s="263"/>
      <c r="Y19" s="263"/>
      <c r="Z19" s="265"/>
      <c r="AA19" s="265"/>
      <c r="AB19" s="265"/>
      <c r="AC19" s="265"/>
      <c r="AD19" s="265"/>
      <c r="AE19" s="265"/>
      <c r="AF19" s="265"/>
      <c r="AG19" s="265" t="s">
        <v>171</v>
      </c>
      <c r="AH19" s="265">
        <v>0</v>
      </c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  <c r="BB19" s="265"/>
      <c r="BC19" s="265"/>
      <c r="BD19" s="265"/>
      <c r="BE19" s="265"/>
      <c r="BF19" s="265"/>
      <c r="BG19" s="265"/>
      <c r="BH19" s="265"/>
    </row>
    <row r="20" spans="1:60" ht="22.5" outlineLevel="1" x14ac:dyDescent="0.2">
      <c r="A20" s="256">
        <v>61</v>
      </c>
      <c r="B20" s="257" t="s">
        <v>1968</v>
      </c>
      <c r="C20" s="258" t="s">
        <v>1969</v>
      </c>
      <c r="D20" s="259" t="s">
        <v>397</v>
      </c>
      <c r="E20" s="260">
        <v>73.7</v>
      </c>
      <c r="F20" s="229"/>
      <c r="G20" s="300">
        <f>E20*F20</f>
        <v>0</v>
      </c>
      <c r="H20" s="314"/>
      <c r="I20" s="301">
        <f>H20*E20</f>
        <v>0</v>
      </c>
      <c r="J20" s="229"/>
      <c r="K20" s="300">
        <f>J20*E20</f>
        <v>0</v>
      </c>
      <c r="L20" s="300">
        <v>15</v>
      </c>
      <c r="M20" s="300">
        <v>36953.18</v>
      </c>
      <c r="N20" s="260">
        <v>0</v>
      </c>
      <c r="O20" s="260">
        <v>0</v>
      </c>
      <c r="P20" s="260">
        <v>0</v>
      </c>
      <c r="Q20" s="260">
        <v>0</v>
      </c>
      <c r="R20" s="300"/>
      <c r="S20" s="300" t="s">
        <v>1916</v>
      </c>
      <c r="T20" s="300" t="s">
        <v>1916</v>
      </c>
      <c r="U20" s="300">
        <v>0.99</v>
      </c>
      <c r="V20" s="300">
        <v>72.963000000000008</v>
      </c>
      <c r="W20" s="300"/>
      <c r="X20" s="261" t="s">
        <v>1917</v>
      </c>
      <c r="Y20" s="263" t="s">
        <v>1918</v>
      </c>
      <c r="Z20" s="302">
        <f>I20</f>
        <v>0</v>
      </c>
      <c r="AA20" s="302">
        <f>K20</f>
        <v>0</v>
      </c>
      <c r="AB20" s="302">
        <f>M20</f>
        <v>36953.18</v>
      </c>
      <c r="AC20" s="303">
        <f>O20</f>
        <v>0</v>
      </c>
      <c r="AD20" s="303">
        <f>Q20</f>
        <v>0</v>
      </c>
      <c r="AE20" s="302">
        <f>V20</f>
        <v>72.963000000000008</v>
      </c>
      <c r="AF20" s="302">
        <f>G20</f>
        <v>0</v>
      </c>
      <c r="AG20" s="265" t="s">
        <v>1919</v>
      </c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</row>
    <row r="21" spans="1:60" outlineLevel="2" x14ac:dyDescent="0.2">
      <c r="A21" s="266"/>
      <c r="B21" s="267"/>
      <c r="C21" s="268" t="s">
        <v>1970</v>
      </c>
      <c r="D21" s="269"/>
      <c r="E21" s="270">
        <v>73.7</v>
      </c>
      <c r="F21" s="285"/>
      <c r="G21" s="263"/>
      <c r="H21" s="315"/>
      <c r="I21" s="305"/>
      <c r="J21" s="285"/>
      <c r="K21" s="263"/>
      <c r="L21" s="263"/>
      <c r="M21" s="263"/>
      <c r="N21" s="264"/>
      <c r="O21" s="264"/>
      <c r="P21" s="264"/>
      <c r="Q21" s="264"/>
      <c r="R21" s="263"/>
      <c r="S21" s="263"/>
      <c r="T21" s="263"/>
      <c r="U21" s="263"/>
      <c r="V21" s="263"/>
      <c r="W21" s="263"/>
      <c r="X21" s="263"/>
      <c r="Y21" s="263"/>
      <c r="Z21" s="265"/>
      <c r="AA21" s="265"/>
      <c r="AB21" s="265"/>
      <c r="AC21" s="265"/>
      <c r="AD21" s="265"/>
      <c r="AE21" s="265"/>
      <c r="AF21" s="265"/>
      <c r="AG21" s="265" t="s">
        <v>171</v>
      </c>
      <c r="AH21" s="265">
        <v>0</v>
      </c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  <c r="BB21" s="265"/>
      <c r="BC21" s="265"/>
      <c r="BD21" s="265"/>
      <c r="BE21" s="265"/>
      <c r="BF21" s="265"/>
      <c r="BG21" s="265"/>
      <c r="BH21" s="265"/>
    </row>
    <row r="22" spans="1:60" outlineLevel="1" x14ac:dyDescent="0.2">
      <c r="A22" s="256">
        <v>67</v>
      </c>
      <c r="B22" s="257" t="s">
        <v>1971</v>
      </c>
      <c r="C22" s="258" t="s">
        <v>1972</v>
      </c>
      <c r="D22" s="259" t="s">
        <v>397</v>
      </c>
      <c r="E22" s="260">
        <v>73.7</v>
      </c>
      <c r="F22" s="229"/>
      <c r="G22" s="300">
        <f>E22*F22</f>
        <v>0</v>
      </c>
      <c r="H22" s="314"/>
      <c r="I22" s="301">
        <f>H22*E22</f>
        <v>0</v>
      </c>
      <c r="J22" s="229"/>
      <c r="K22" s="300">
        <f>J22*E22</f>
        <v>0</v>
      </c>
      <c r="L22" s="300">
        <v>15</v>
      </c>
      <c r="M22" s="300">
        <v>7899.1659999999993</v>
      </c>
      <c r="N22" s="260">
        <v>0</v>
      </c>
      <c r="O22" s="260">
        <v>0</v>
      </c>
      <c r="P22" s="260">
        <v>0</v>
      </c>
      <c r="Q22" s="260">
        <v>0</v>
      </c>
      <c r="R22" s="300"/>
      <c r="S22" s="300" t="s">
        <v>1916</v>
      </c>
      <c r="T22" s="300" t="s">
        <v>1916</v>
      </c>
      <c r="U22" s="300">
        <v>0.19</v>
      </c>
      <c r="V22" s="300">
        <v>14.003</v>
      </c>
      <c r="W22" s="300"/>
      <c r="X22" s="261" t="s">
        <v>1917</v>
      </c>
      <c r="Y22" s="263" t="s">
        <v>1918</v>
      </c>
      <c r="Z22" s="302">
        <f>I22</f>
        <v>0</v>
      </c>
      <c r="AA22" s="302">
        <f>K22</f>
        <v>0</v>
      </c>
      <c r="AB22" s="302">
        <f>M22</f>
        <v>7899.1659999999993</v>
      </c>
      <c r="AC22" s="303">
        <f>O22</f>
        <v>0</v>
      </c>
      <c r="AD22" s="303">
        <f>Q22</f>
        <v>0</v>
      </c>
      <c r="AE22" s="302">
        <f>V22</f>
        <v>14.003</v>
      </c>
      <c r="AF22" s="302">
        <f>G22</f>
        <v>0</v>
      </c>
      <c r="AG22" s="265" t="s">
        <v>1919</v>
      </c>
      <c r="AH22" s="265"/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65"/>
      <c r="AZ22" s="265"/>
      <c r="BA22" s="265"/>
      <c r="BB22" s="265"/>
      <c r="BC22" s="265"/>
      <c r="BD22" s="265"/>
      <c r="BE22" s="265"/>
      <c r="BF22" s="265"/>
      <c r="BG22" s="265"/>
      <c r="BH22" s="265"/>
    </row>
    <row r="23" spans="1:60" outlineLevel="2" x14ac:dyDescent="0.2">
      <c r="A23" s="266"/>
      <c r="B23" s="267"/>
      <c r="C23" s="268" t="s">
        <v>1970</v>
      </c>
      <c r="D23" s="269"/>
      <c r="E23" s="270">
        <v>73.7</v>
      </c>
      <c r="F23" s="285"/>
      <c r="G23" s="263"/>
      <c r="H23" s="315"/>
      <c r="I23" s="305"/>
      <c r="J23" s="285"/>
      <c r="K23" s="263"/>
      <c r="L23" s="263"/>
      <c r="M23" s="263"/>
      <c r="N23" s="264"/>
      <c r="O23" s="264"/>
      <c r="P23" s="264"/>
      <c r="Q23" s="264"/>
      <c r="R23" s="263"/>
      <c r="S23" s="263"/>
      <c r="T23" s="263"/>
      <c r="U23" s="263"/>
      <c r="V23" s="263"/>
      <c r="W23" s="263"/>
      <c r="X23" s="263"/>
      <c r="Y23" s="263"/>
      <c r="Z23" s="265"/>
      <c r="AA23" s="265"/>
      <c r="AB23" s="265"/>
      <c r="AC23" s="265"/>
      <c r="AD23" s="265"/>
      <c r="AE23" s="265"/>
      <c r="AF23" s="265"/>
      <c r="AG23" s="265" t="s">
        <v>171</v>
      </c>
      <c r="AH23" s="265">
        <v>0</v>
      </c>
      <c r="AI23" s="265"/>
      <c r="AJ23" s="265"/>
      <c r="AK23" s="265"/>
      <c r="AL23" s="265"/>
      <c r="AM23" s="265"/>
      <c r="AN23" s="265"/>
      <c r="AO23" s="265"/>
      <c r="AP23" s="265"/>
      <c r="AQ23" s="265"/>
      <c r="AR23" s="265"/>
      <c r="AS23" s="265"/>
      <c r="AT23" s="265"/>
      <c r="AU23" s="265"/>
      <c r="AV23" s="265"/>
      <c r="AW23" s="265"/>
      <c r="AX23" s="265"/>
      <c r="AY23" s="265"/>
      <c r="AZ23" s="265"/>
      <c r="BA23" s="265"/>
      <c r="BB23" s="265"/>
      <c r="BC23" s="265"/>
      <c r="BD23" s="265"/>
      <c r="BE23" s="265"/>
      <c r="BF23" s="265"/>
      <c r="BG23" s="265"/>
      <c r="BH23" s="265"/>
    </row>
    <row r="24" spans="1:60" ht="22.5" outlineLevel="1" x14ac:dyDescent="0.2">
      <c r="A24" s="256">
        <v>71</v>
      </c>
      <c r="B24" s="257" t="s">
        <v>1973</v>
      </c>
      <c r="C24" s="258" t="s">
        <v>1974</v>
      </c>
      <c r="D24" s="259" t="s">
        <v>397</v>
      </c>
      <c r="E24" s="260">
        <v>81.069999999999993</v>
      </c>
      <c r="F24" s="229"/>
      <c r="G24" s="300">
        <f>E24*F24</f>
        <v>0</v>
      </c>
      <c r="H24" s="314"/>
      <c r="I24" s="301">
        <f>H24*E24</f>
        <v>0</v>
      </c>
      <c r="J24" s="229"/>
      <c r="K24" s="300">
        <f>J24*E24</f>
        <v>0</v>
      </c>
      <c r="L24" s="300">
        <v>15</v>
      </c>
      <c r="M24" s="300">
        <v>10301.975999999999</v>
      </c>
      <c r="N24" s="260">
        <v>9.8999999999999999E-4</v>
      </c>
      <c r="O24" s="260">
        <v>8.0259299999999992E-2</v>
      </c>
      <c r="P24" s="260">
        <v>0</v>
      </c>
      <c r="Q24" s="260">
        <v>0</v>
      </c>
      <c r="R24" s="300"/>
      <c r="S24" s="300" t="s">
        <v>1916</v>
      </c>
      <c r="T24" s="300" t="s">
        <v>1916</v>
      </c>
      <c r="U24" s="300">
        <v>0.12</v>
      </c>
      <c r="V24" s="300">
        <v>9.7283999999999988</v>
      </c>
      <c r="W24" s="300"/>
      <c r="X24" s="261" t="s">
        <v>1917</v>
      </c>
      <c r="Y24" s="263" t="s">
        <v>1918</v>
      </c>
      <c r="Z24" s="302">
        <f>I24</f>
        <v>0</v>
      </c>
      <c r="AA24" s="302">
        <f>K24</f>
        <v>0</v>
      </c>
      <c r="AB24" s="302">
        <f>M24</f>
        <v>10301.975999999999</v>
      </c>
      <c r="AC24" s="303">
        <f>O24</f>
        <v>8.0259299999999992E-2</v>
      </c>
      <c r="AD24" s="303">
        <f>Q24</f>
        <v>0</v>
      </c>
      <c r="AE24" s="302">
        <f>V24</f>
        <v>9.7283999999999988</v>
      </c>
      <c r="AF24" s="302">
        <f>G24</f>
        <v>0</v>
      </c>
      <c r="AG24" s="265" t="s">
        <v>1919</v>
      </c>
      <c r="AH24" s="265"/>
      <c r="AI24" s="265"/>
      <c r="AJ24" s="265"/>
      <c r="AK24" s="265"/>
      <c r="AL24" s="265"/>
      <c r="AM24" s="265"/>
      <c r="AN24" s="265"/>
      <c r="AO24" s="265"/>
      <c r="AP24" s="265"/>
      <c r="AQ24" s="265"/>
      <c r="AR24" s="265"/>
      <c r="AS24" s="265"/>
      <c r="AT24" s="265"/>
      <c r="AU24" s="265"/>
      <c r="AV24" s="265"/>
      <c r="AW24" s="265"/>
      <c r="AX24" s="265"/>
      <c r="AY24" s="265"/>
      <c r="AZ24" s="265"/>
      <c r="BA24" s="265"/>
      <c r="BB24" s="265"/>
      <c r="BC24" s="265"/>
      <c r="BD24" s="265"/>
      <c r="BE24" s="265"/>
      <c r="BF24" s="265"/>
      <c r="BG24" s="265"/>
      <c r="BH24" s="265"/>
    </row>
    <row r="25" spans="1:60" outlineLevel="2" x14ac:dyDescent="0.2">
      <c r="A25" s="266"/>
      <c r="B25" s="267"/>
      <c r="C25" s="268" t="s">
        <v>1975</v>
      </c>
      <c r="D25" s="269"/>
      <c r="E25" s="270">
        <v>81.069999999999993</v>
      </c>
      <c r="F25" s="285"/>
      <c r="G25" s="263"/>
      <c r="H25" s="315"/>
      <c r="I25" s="305"/>
      <c r="J25" s="285"/>
      <c r="K25" s="263"/>
      <c r="L25" s="263"/>
      <c r="M25" s="263"/>
      <c r="N25" s="264"/>
      <c r="O25" s="264"/>
      <c r="P25" s="264"/>
      <c r="Q25" s="264"/>
      <c r="R25" s="263"/>
      <c r="S25" s="263"/>
      <c r="T25" s="263"/>
      <c r="U25" s="263"/>
      <c r="V25" s="263"/>
      <c r="W25" s="263"/>
      <c r="X25" s="263"/>
      <c r="Y25" s="263"/>
      <c r="Z25" s="265"/>
      <c r="AA25" s="265"/>
      <c r="AB25" s="265"/>
      <c r="AC25" s="265"/>
      <c r="AD25" s="265"/>
      <c r="AE25" s="265"/>
      <c r="AF25" s="265"/>
      <c r="AG25" s="265" t="s">
        <v>171</v>
      </c>
      <c r="AH25" s="265">
        <v>0</v>
      </c>
      <c r="AI25" s="265"/>
      <c r="AJ25" s="265"/>
      <c r="AK25" s="265"/>
      <c r="AL25" s="265"/>
      <c r="AM25" s="265"/>
      <c r="AN25" s="265"/>
      <c r="AO25" s="265"/>
      <c r="AP25" s="265"/>
      <c r="AQ25" s="265"/>
      <c r="AR25" s="265"/>
      <c r="AS25" s="265"/>
      <c r="AT25" s="265"/>
      <c r="AU25" s="265"/>
      <c r="AV25" s="265"/>
      <c r="AW25" s="265"/>
      <c r="AX25" s="265"/>
      <c r="AY25" s="265"/>
      <c r="AZ25" s="265"/>
      <c r="BA25" s="265"/>
      <c r="BB25" s="265"/>
      <c r="BC25" s="265"/>
      <c r="BD25" s="265"/>
      <c r="BE25" s="265"/>
      <c r="BF25" s="265"/>
      <c r="BG25" s="265"/>
      <c r="BH25" s="265"/>
    </row>
    <row r="26" spans="1:60" outlineLevel="1" x14ac:dyDescent="0.2">
      <c r="A26" s="256">
        <v>73</v>
      </c>
      <c r="B26" s="257" t="s">
        <v>1976</v>
      </c>
      <c r="C26" s="258" t="s">
        <v>1977</v>
      </c>
      <c r="D26" s="259" t="s">
        <v>525</v>
      </c>
      <c r="E26" s="260">
        <v>14.74</v>
      </c>
      <c r="F26" s="229"/>
      <c r="G26" s="300">
        <f>E26*F26</f>
        <v>0</v>
      </c>
      <c r="H26" s="314"/>
      <c r="I26" s="301">
        <f>H26*E26</f>
        <v>0</v>
      </c>
      <c r="J26" s="229"/>
      <c r="K26" s="300">
        <f>J26*E26</f>
        <v>0</v>
      </c>
      <c r="L26" s="300">
        <v>15</v>
      </c>
      <c r="M26" s="300">
        <v>588.202</v>
      </c>
      <c r="N26" s="260">
        <v>2.1000000000000001E-4</v>
      </c>
      <c r="O26" s="260">
        <v>3.0954000000000003E-3</v>
      </c>
      <c r="P26" s="260">
        <v>0</v>
      </c>
      <c r="Q26" s="260">
        <v>0</v>
      </c>
      <c r="R26" s="300" t="s">
        <v>1978</v>
      </c>
      <c r="S26" s="300" t="s">
        <v>1916</v>
      </c>
      <c r="T26" s="300" t="s">
        <v>1916</v>
      </c>
      <c r="U26" s="300">
        <v>0</v>
      </c>
      <c r="V26" s="300">
        <v>0</v>
      </c>
      <c r="W26" s="300"/>
      <c r="X26" s="261" t="s">
        <v>1938</v>
      </c>
      <c r="Y26" s="263" t="s">
        <v>1918</v>
      </c>
      <c r="Z26" s="302">
        <f>I26</f>
        <v>0</v>
      </c>
      <c r="AA26" s="302">
        <f>K26</f>
        <v>0</v>
      </c>
      <c r="AB26" s="302">
        <f>M26</f>
        <v>588.202</v>
      </c>
      <c r="AC26" s="303">
        <f>O26</f>
        <v>3.0954000000000003E-3</v>
      </c>
      <c r="AD26" s="303">
        <f>Q26</f>
        <v>0</v>
      </c>
      <c r="AE26" s="302">
        <f>V26</f>
        <v>0</v>
      </c>
      <c r="AF26" s="302">
        <f>G26</f>
        <v>0</v>
      </c>
      <c r="AG26" s="265" t="s">
        <v>1939</v>
      </c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5"/>
      <c r="AS26" s="265"/>
      <c r="AT26" s="265"/>
      <c r="AU26" s="265"/>
      <c r="AV26" s="265"/>
      <c r="AW26" s="265"/>
      <c r="AX26" s="265"/>
      <c r="AY26" s="265"/>
      <c r="AZ26" s="265"/>
      <c r="BA26" s="265"/>
      <c r="BB26" s="265"/>
      <c r="BC26" s="265"/>
      <c r="BD26" s="265"/>
      <c r="BE26" s="265"/>
      <c r="BF26" s="265"/>
      <c r="BG26" s="265"/>
      <c r="BH26" s="265"/>
    </row>
    <row r="27" spans="1:60" outlineLevel="2" x14ac:dyDescent="0.2">
      <c r="A27" s="266"/>
      <c r="B27" s="267"/>
      <c r="C27" s="268" t="s">
        <v>1979</v>
      </c>
      <c r="D27" s="269"/>
      <c r="E27" s="270">
        <v>14.74</v>
      </c>
      <c r="F27" s="285"/>
      <c r="G27" s="263"/>
      <c r="H27" s="315"/>
      <c r="I27" s="305"/>
      <c r="J27" s="285"/>
      <c r="K27" s="263"/>
      <c r="L27" s="263"/>
      <c r="M27" s="263"/>
      <c r="N27" s="264"/>
      <c r="O27" s="264"/>
      <c r="P27" s="264"/>
      <c r="Q27" s="264"/>
      <c r="R27" s="263"/>
      <c r="S27" s="263"/>
      <c r="T27" s="263"/>
      <c r="U27" s="263"/>
      <c r="V27" s="263"/>
      <c r="W27" s="263"/>
      <c r="X27" s="263"/>
      <c r="Y27" s="263"/>
      <c r="Z27" s="265"/>
      <c r="AA27" s="265"/>
      <c r="AB27" s="265"/>
      <c r="AC27" s="265"/>
      <c r="AD27" s="265"/>
      <c r="AE27" s="265"/>
      <c r="AF27" s="265"/>
      <c r="AG27" s="265" t="s">
        <v>171</v>
      </c>
      <c r="AH27" s="265">
        <v>0</v>
      </c>
      <c r="AI27" s="265"/>
      <c r="AJ27" s="265"/>
      <c r="AK27" s="265"/>
      <c r="AL27" s="265"/>
      <c r="AM27" s="265"/>
      <c r="AN27" s="265"/>
      <c r="AO27" s="265"/>
      <c r="AP27" s="265"/>
      <c r="AQ27" s="265"/>
      <c r="AR27" s="265"/>
      <c r="AS27" s="265"/>
      <c r="AT27" s="265"/>
      <c r="AU27" s="265"/>
      <c r="AV27" s="265"/>
      <c r="AW27" s="265"/>
      <c r="AX27" s="265"/>
      <c r="AY27" s="265"/>
      <c r="AZ27" s="265"/>
      <c r="BA27" s="265"/>
      <c r="BB27" s="265"/>
      <c r="BC27" s="265"/>
      <c r="BD27" s="265"/>
      <c r="BE27" s="265"/>
      <c r="BF27" s="265"/>
      <c r="BG27" s="265"/>
      <c r="BH27" s="265"/>
    </row>
    <row r="28" spans="1:60" outlineLevel="1" x14ac:dyDescent="0.2">
      <c r="A28" s="256">
        <v>74</v>
      </c>
      <c r="B28" s="257" t="s">
        <v>1980</v>
      </c>
      <c r="C28" s="258" t="s">
        <v>1981</v>
      </c>
      <c r="D28" s="259" t="s">
        <v>525</v>
      </c>
      <c r="E28" s="260">
        <v>11.792</v>
      </c>
      <c r="F28" s="229"/>
      <c r="G28" s="300">
        <f>E28*F28</f>
        <v>0</v>
      </c>
      <c r="H28" s="314"/>
      <c r="I28" s="301">
        <f>H28*E28</f>
        <v>0</v>
      </c>
      <c r="J28" s="229"/>
      <c r="K28" s="300">
        <f>J28*E28</f>
        <v>0</v>
      </c>
      <c r="L28" s="300">
        <v>15</v>
      </c>
      <c r="M28" s="300">
        <v>619.72349999999994</v>
      </c>
      <c r="N28" s="260">
        <v>2.9999999999999997E-4</v>
      </c>
      <c r="O28" s="260">
        <v>3.5375999999999997E-3</v>
      </c>
      <c r="P28" s="260">
        <v>0</v>
      </c>
      <c r="Q28" s="260">
        <v>0</v>
      </c>
      <c r="R28" s="300" t="s">
        <v>1978</v>
      </c>
      <c r="S28" s="300" t="s">
        <v>1916</v>
      </c>
      <c r="T28" s="300" t="s">
        <v>1916</v>
      </c>
      <c r="U28" s="300">
        <v>0</v>
      </c>
      <c r="V28" s="300">
        <v>0</v>
      </c>
      <c r="W28" s="300"/>
      <c r="X28" s="261" t="s">
        <v>1938</v>
      </c>
      <c r="Y28" s="263" t="s">
        <v>1918</v>
      </c>
      <c r="Z28" s="302">
        <f>I28</f>
        <v>0</v>
      </c>
      <c r="AA28" s="302">
        <f>K28</f>
        <v>0</v>
      </c>
      <c r="AB28" s="302">
        <f>M28</f>
        <v>619.72349999999994</v>
      </c>
      <c r="AC28" s="303">
        <f>O28</f>
        <v>3.5375999999999997E-3</v>
      </c>
      <c r="AD28" s="303">
        <f>Q28</f>
        <v>0</v>
      </c>
      <c r="AE28" s="302">
        <f>V28</f>
        <v>0</v>
      </c>
      <c r="AF28" s="302">
        <f>G28</f>
        <v>0</v>
      </c>
      <c r="AG28" s="265" t="s">
        <v>1939</v>
      </c>
      <c r="AH28" s="265"/>
      <c r="AI28" s="265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  <c r="BB28" s="265"/>
      <c r="BC28" s="265"/>
      <c r="BD28" s="265"/>
      <c r="BE28" s="265"/>
      <c r="BF28" s="265"/>
      <c r="BG28" s="265"/>
      <c r="BH28" s="265"/>
    </row>
    <row r="29" spans="1:60" outlineLevel="2" x14ac:dyDescent="0.2">
      <c r="A29" s="266"/>
      <c r="B29" s="267"/>
      <c r="C29" s="268" t="s">
        <v>1796</v>
      </c>
      <c r="D29" s="269"/>
      <c r="E29" s="270">
        <v>11.792</v>
      </c>
      <c r="F29" s="285"/>
      <c r="G29" s="263"/>
      <c r="H29" s="315"/>
      <c r="I29" s="305"/>
      <c r="J29" s="285"/>
      <c r="K29" s="263"/>
      <c r="L29" s="263"/>
      <c r="M29" s="263"/>
      <c r="N29" s="264"/>
      <c r="O29" s="264"/>
      <c r="P29" s="264"/>
      <c r="Q29" s="264"/>
      <c r="R29" s="263"/>
      <c r="S29" s="263"/>
      <c r="T29" s="263"/>
      <c r="U29" s="263"/>
      <c r="V29" s="263"/>
      <c r="W29" s="263"/>
      <c r="X29" s="263"/>
      <c r="Y29" s="263"/>
      <c r="Z29" s="265"/>
      <c r="AA29" s="265"/>
      <c r="AB29" s="265"/>
      <c r="AC29" s="265"/>
      <c r="AD29" s="265"/>
      <c r="AE29" s="265"/>
      <c r="AF29" s="265"/>
      <c r="AG29" s="265" t="s">
        <v>171</v>
      </c>
      <c r="AH29" s="265">
        <v>0</v>
      </c>
      <c r="AI29" s="265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  <c r="BB29" s="265"/>
      <c r="BC29" s="265"/>
      <c r="BD29" s="265"/>
      <c r="BE29" s="265"/>
      <c r="BF29" s="265"/>
      <c r="BG29" s="265"/>
      <c r="BH29" s="265"/>
    </row>
    <row r="30" spans="1:60" outlineLevel="1" x14ac:dyDescent="0.2">
      <c r="A30" s="256">
        <v>76</v>
      </c>
      <c r="B30" s="257" t="s">
        <v>1982</v>
      </c>
      <c r="C30" s="258" t="s">
        <v>1983</v>
      </c>
      <c r="D30" s="259" t="s">
        <v>1984</v>
      </c>
      <c r="E30" s="260">
        <v>4.4219999999999997</v>
      </c>
      <c r="F30" s="229"/>
      <c r="G30" s="300">
        <f>E30*F30</f>
        <v>0</v>
      </c>
      <c r="H30" s="314"/>
      <c r="I30" s="301">
        <f>H30*E30</f>
        <v>0</v>
      </c>
      <c r="J30" s="229"/>
      <c r="K30" s="300">
        <f>J30*E30</f>
        <v>0</v>
      </c>
      <c r="L30" s="300">
        <v>15</v>
      </c>
      <c r="M30" s="300">
        <v>2302.5184999999997</v>
      </c>
      <c r="N30" s="260">
        <v>0</v>
      </c>
      <c r="O30" s="260">
        <v>0</v>
      </c>
      <c r="P30" s="260">
        <v>0</v>
      </c>
      <c r="Q30" s="260">
        <v>0</v>
      </c>
      <c r="R30" s="300"/>
      <c r="S30" s="300" t="s">
        <v>1936</v>
      </c>
      <c r="T30" s="300">
        <v>2024</v>
      </c>
      <c r="U30" s="300">
        <v>0</v>
      </c>
      <c r="V30" s="300">
        <v>0</v>
      </c>
      <c r="W30" s="300"/>
      <c r="X30" s="261" t="s">
        <v>1938</v>
      </c>
      <c r="Y30" s="263" t="s">
        <v>1918</v>
      </c>
      <c r="Z30" s="302">
        <f>I30</f>
        <v>0</v>
      </c>
      <c r="AA30" s="302">
        <f>K30</f>
        <v>0</v>
      </c>
      <c r="AB30" s="302">
        <f>M30</f>
        <v>2302.5184999999997</v>
      </c>
      <c r="AC30" s="303">
        <f>O30</f>
        <v>0</v>
      </c>
      <c r="AD30" s="303">
        <f>Q30</f>
        <v>0</v>
      </c>
      <c r="AE30" s="302">
        <f>V30</f>
        <v>0</v>
      </c>
      <c r="AF30" s="302">
        <f>G30</f>
        <v>0</v>
      </c>
      <c r="AG30" s="265" t="s">
        <v>1939</v>
      </c>
      <c r="AH30" s="265"/>
      <c r="AI30" s="265"/>
      <c r="AJ30" s="265"/>
      <c r="AK30" s="265"/>
      <c r="AL30" s="265"/>
      <c r="AM30" s="265"/>
      <c r="AN30" s="265"/>
      <c r="AO30" s="265"/>
      <c r="AP30" s="265"/>
      <c r="AQ30" s="265"/>
      <c r="AR30" s="265"/>
      <c r="AS30" s="265"/>
      <c r="AT30" s="265"/>
      <c r="AU30" s="265"/>
      <c r="AV30" s="265"/>
      <c r="AW30" s="265"/>
      <c r="AX30" s="265"/>
      <c r="AY30" s="265"/>
      <c r="AZ30" s="265"/>
      <c r="BA30" s="265"/>
      <c r="BB30" s="265"/>
      <c r="BC30" s="265"/>
      <c r="BD30" s="265"/>
      <c r="BE30" s="265"/>
      <c r="BF30" s="265"/>
      <c r="BG30" s="265"/>
      <c r="BH30" s="265"/>
    </row>
    <row r="31" spans="1:60" outlineLevel="2" x14ac:dyDescent="0.2">
      <c r="A31" s="266"/>
      <c r="B31" s="267"/>
      <c r="C31" s="268" t="s">
        <v>1802</v>
      </c>
      <c r="D31" s="269"/>
      <c r="E31" s="270">
        <v>4.4219999999999997</v>
      </c>
      <c r="F31" s="285"/>
      <c r="G31" s="263"/>
      <c r="H31" s="315"/>
      <c r="I31" s="305"/>
      <c r="J31" s="285"/>
      <c r="K31" s="263"/>
      <c r="L31" s="263"/>
      <c r="M31" s="263"/>
      <c r="N31" s="264"/>
      <c r="O31" s="264"/>
      <c r="P31" s="264"/>
      <c r="Q31" s="264"/>
      <c r="R31" s="263"/>
      <c r="S31" s="263"/>
      <c r="T31" s="263"/>
      <c r="U31" s="263"/>
      <c r="V31" s="263"/>
      <c r="W31" s="263"/>
      <c r="X31" s="263"/>
      <c r="Y31" s="263"/>
      <c r="Z31" s="265"/>
      <c r="AA31" s="265"/>
      <c r="AB31" s="265"/>
      <c r="AC31" s="265"/>
      <c r="AD31" s="265"/>
      <c r="AE31" s="265"/>
      <c r="AF31" s="265"/>
      <c r="AG31" s="265" t="s">
        <v>171</v>
      </c>
      <c r="AH31" s="265">
        <v>0</v>
      </c>
      <c r="AI31" s="265"/>
      <c r="AJ31" s="265"/>
      <c r="AK31" s="265"/>
      <c r="AL31" s="265"/>
      <c r="AM31" s="265"/>
      <c r="AN31" s="265"/>
      <c r="AO31" s="265"/>
      <c r="AP31" s="265"/>
      <c r="AQ31" s="265"/>
      <c r="AR31" s="265"/>
      <c r="AS31" s="265"/>
      <c r="AT31" s="265"/>
      <c r="AU31" s="265"/>
      <c r="AV31" s="265"/>
      <c r="AW31" s="265"/>
      <c r="AX31" s="265"/>
      <c r="AY31" s="265"/>
      <c r="AZ31" s="265"/>
      <c r="BA31" s="265"/>
      <c r="BB31" s="265"/>
      <c r="BC31" s="265"/>
      <c r="BD31" s="265"/>
      <c r="BE31" s="265"/>
      <c r="BF31" s="265"/>
      <c r="BG31" s="265"/>
      <c r="BH31" s="265"/>
    </row>
    <row r="32" spans="1:60" outlineLevel="1" x14ac:dyDescent="0.2">
      <c r="A32" s="256">
        <v>77</v>
      </c>
      <c r="B32" s="257" t="s">
        <v>1985</v>
      </c>
      <c r="C32" s="258" t="s">
        <v>1986</v>
      </c>
      <c r="D32" s="259" t="s">
        <v>1984</v>
      </c>
      <c r="E32" s="260">
        <v>17.687999999999999</v>
      </c>
      <c r="F32" s="229"/>
      <c r="G32" s="300">
        <f>E32*F32</f>
        <v>0</v>
      </c>
      <c r="H32" s="314"/>
      <c r="I32" s="301">
        <f>H32*E32</f>
        <v>0</v>
      </c>
      <c r="J32" s="229"/>
      <c r="K32" s="300">
        <f>J32*E32</f>
        <v>0</v>
      </c>
      <c r="L32" s="300">
        <v>15</v>
      </c>
      <c r="M32" s="300">
        <v>724.55749999999989</v>
      </c>
      <c r="N32" s="260">
        <v>0</v>
      </c>
      <c r="O32" s="260">
        <v>0</v>
      </c>
      <c r="P32" s="260">
        <v>0</v>
      </c>
      <c r="Q32" s="260">
        <v>0</v>
      </c>
      <c r="R32" s="300"/>
      <c r="S32" s="300" t="s">
        <v>1936</v>
      </c>
      <c r="T32" s="300">
        <v>2024</v>
      </c>
      <c r="U32" s="300">
        <v>0</v>
      </c>
      <c r="V32" s="300">
        <v>0</v>
      </c>
      <c r="W32" s="300"/>
      <c r="X32" s="261" t="s">
        <v>1938</v>
      </c>
      <c r="Y32" s="263" t="s">
        <v>1918</v>
      </c>
      <c r="Z32" s="302">
        <f>I32</f>
        <v>0</v>
      </c>
      <c r="AA32" s="302">
        <f>K32</f>
        <v>0</v>
      </c>
      <c r="AB32" s="302">
        <f>M32</f>
        <v>724.55749999999989</v>
      </c>
      <c r="AC32" s="303">
        <f>O32</f>
        <v>0</v>
      </c>
      <c r="AD32" s="303">
        <f>Q32</f>
        <v>0</v>
      </c>
      <c r="AE32" s="302">
        <f>V32</f>
        <v>0</v>
      </c>
      <c r="AF32" s="302">
        <f>G32</f>
        <v>0</v>
      </c>
      <c r="AG32" s="265" t="s">
        <v>1939</v>
      </c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  <c r="BB32" s="265"/>
      <c r="BC32" s="265"/>
      <c r="BD32" s="265"/>
      <c r="BE32" s="265"/>
      <c r="BF32" s="265"/>
      <c r="BG32" s="265"/>
      <c r="BH32" s="265"/>
    </row>
    <row r="33" spans="1:60" outlineLevel="2" x14ac:dyDescent="0.2">
      <c r="A33" s="266"/>
      <c r="B33" s="267"/>
      <c r="C33" s="268" t="s">
        <v>1987</v>
      </c>
      <c r="D33" s="269"/>
      <c r="E33" s="270">
        <v>17.687999999999999</v>
      </c>
      <c r="F33" s="285"/>
      <c r="G33" s="263"/>
      <c r="H33" s="315"/>
      <c r="I33" s="305"/>
      <c r="J33" s="285"/>
      <c r="K33" s="263"/>
      <c r="L33" s="263"/>
      <c r="M33" s="263"/>
      <c r="N33" s="264"/>
      <c r="O33" s="264"/>
      <c r="P33" s="264"/>
      <c r="Q33" s="264"/>
      <c r="R33" s="263"/>
      <c r="S33" s="263"/>
      <c r="T33" s="263"/>
      <c r="U33" s="263"/>
      <c r="V33" s="263"/>
      <c r="W33" s="263"/>
      <c r="X33" s="263"/>
      <c r="Y33" s="263"/>
      <c r="Z33" s="265"/>
      <c r="AA33" s="265"/>
      <c r="AB33" s="265"/>
      <c r="AC33" s="265"/>
      <c r="AD33" s="265"/>
      <c r="AE33" s="265"/>
      <c r="AF33" s="265"/>
      <c r="AG33" s="265" t="s">
        <v>171</v>
      </c>
      <c r="AH33" s="265">
        <v>0</v>
      </c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5"/>
      <c r="BA33" s="265"/>
      <c r="BB33" s="265"/>
      <c r="BC33" s="265"/>
      <c r="BD33" s="265"/>
      <c r="BE33" s="265"/>
      <c r="BF33" s="265"/>
      <c r="BG33" s="265"/>
      <c r="BH33" s="265"/>
    </row>
    <row r="34" spans="1:60" x14ac:dyDescent="0.2">
      <c r="A34" s="290" t="s">
        <v>1677</v>
      </c>
      <c r="B34" s="291" t="s">
        <v>1988</v>
      </c>
      <c r="C34" s="292" t="s">
        <v>1989</v>
      </c>
      <c r="D34" s="293"/>
      <c r="E34" s="294"/>
      <c r="F34" s="295"/>
      <c r="G34" s="295">
        <f>SUM(G35:G50)</f>
        <v>0</v>
      </c>
      <c r="H34" s="296"/>
      <c r="I34" s="297">
        <f>SUM(I35:I50)</f>
        <v>0</v>
      </c>
      <c r="J34" s="295"/>
      <c r="K34" s="295">
        <f>SUM(K35:K50)</f>
        <v>0</v>
      </c>
      <c r="L34" s="295"/>
      <c r="M34" s="295">
        <f>SUM(AB35:AB50)</f>
        <v>8370.0679999999993</v>
      </c>
      <c r="N34" s="294"/>
      <c r="O34" s="294">
        <f>SUM(AC35:AC50)</f>
        <v>1.8425000000000001E-4</v>
      </c>
      <c r="P34" s="294"/>
      <c r="Q34" s="294">
        <f>SUM(AD35:AD50)</f>
        <v>0</v>
      </c>
      <c r="R34" s="295"/>
      <c r="S34" s="295"/>
      <c r="T34" s="295"/>
      <c r="U34" s="295"/>
      <c r="V34" s="295">
        <f>SUM(AE35:AE50)</f>
        <v>6.8614700000000006</v>
      </c>
      <c r="W34" s="295"/>
      <c r="X34" s="298"/>
      <c r="Y34" s="299"/>
      <c r="AG34" s="230" t="s">
        <v>1914</v>
      </c>
    </row>
    <row r="35" spans="1:60" outlineLevel="1" x14ac:dyDescent="0.2">
      <c r="A35" s="256">
        <v>4</v>
      </c>
      <c r="B35" s="257" t="s">
        <v>1990</v>
      </c>
      <c r="C35" s="258" t="s">
        <v>1991</v>
      </c>
      <c r="D35" s="259" t="s">
        <v>1992</v>
      </c>
      <c r="E35" s="260">
        <v>0.73699999999999999</v>
      </c>
      <c r="F35" s="229"/>
      <c r="G35" s="300">
        <f>E35*F35</f>
        <v>0</v>
      </c>
      <c r="H35" s="314"/>
      <c r="I35" s="301">
        <f>H35*E35</f>
        <v>0</v>
      </c>
      <c r="J35" s="229"/>
      <c r="K35" s="300">
        <f>J35*E35</f>
        <v>0</v>
      </c>
      <c r="L35" s="300">
        <v>15</v>
      </c>
      <c r="M35" s="300">
        <v>2796.9149999999995</v>
      </c>
      <c r="N35" s="260">
        <v>0</v>
      </c>
      <c r="O35" s="260">
        <v>0</v>
      </c>
      <c r="P35" s="260">
        <v>0</v>
      </c>
      <c r="Q35" s="260">
        <v>0</v>
      </c>
      <c r="R35" s="300"/>
      <c r="S35" s="300" t="s">
        <v>1936</v>
      </c>
      <c r="T35" s="300" t="s">
        <v>1937</v>
      </c>
      <c r="U35" s="300">
        <v>0</v>
      </c>
      <c r="V35" s="300">
        <v>0</v>
      </c>
      <c r="W35" s="300"/>
      <c r="X35" s="261" t="s">
        <v>1917</v>
      </c>
      <c r="Y35" s="263" t="s">
        <v>1918</v>
      </c>
      <c r="Z35" s="302">
        <f>I35</f>
        <v>0</v>
      </c>
      <c r="AA35" s="302">
        <f>K35</f>
        <v>0</v>
      </c>
      <c r="AB35" s="302">
        <f>M35</f>
        <v>2796.9149999999995</v>
      </c>
      <c r="AC35" s="303">
        <f>O35</f>
        <v>0</v>
      </c>
      <c r="AD35" s="303">
        <f>Q35</f>
        <v>0</v>
      </c>
      <c r="AE35" s="302">
        <f>V35</f>
        <v>0</v>
      </c>
      <c r="AF35" s="302">
        <f>G35</f>
        <v>0</v>
      </c>
      <c r="AG35" s="265" t="s">
        <v>1919</v>
      </c>
      <c r="AH35" s="265"/>
      <c r="AI35" s="265"/>
      <c r="AJ35" s="265"/>
      <c r="AK35" s="265"/>
      <c r="AL35" s="265"/>
      <c r="AM35" s="265"/>
      <c r="AN35" s="265"/>
      <c r="AO35" s="265"/>
      <c r="AP35" s="265"/>
      <c r="AQ35" s="265"/>
      <c r="AR35" s="265"/>
      <c r="AS35" s="265"/>
      <c r="AT35" s="265"/>
      <c r="AU35" s="265"/>
      <c r="AV35" s="265"/>
      <c r="AW35" s="265"/>
      <c r="AX35" s="265"/>
      <c r="AY35" s="265"/>
      <c r="AZ35" s="265"/>
      <c r="BA35" s="265"/>
      <c r="BB35" s="265"/>
      <c r="BC35" s="265"/>
      <c r="BD35" s="265"/>
      <c r="BE35" s="265"/>
      <c r="BF35" s="265"/>
      <c r="BG35" s="265"/>
      <c r="BH35" s="265"/>
    </row>
    <row r="36" spans="1:60" outlineLevel="2" x14ac:dyDescent="0.2">
      <c r="A36" s="266"/>
      <c r="B36" s="267"/>
      <c r="C36" s="268" t="s">
        <v>1162</v>
      </c>
      <c r="D36" s="269"/>
      <c r="E36" s="270">
        <v>0.73699999999999999</v>
      </c>
      <c r="F36" s="285"/>
      <c r="G36" s="263"/>
      <c r="H36" s="315"/>
      <c r="I36" s="305"/>
      <c r="J36" s="285"/>
      <c r="K36" s="263"/>
      <c r="L36" s="263"/>
      <c r="M36" s="263"/>
      <c r="N36" s="264"/>
      <c r="O36" s="264"/>
      <c r="P36" s="264"/>
      <c r="Q36" s="264"/>
      <c r="R36" s="263"/>
      <c r="S36" s="263"/>
      <c r="T36" s="263"/>
      <c r="U36" s="263"/>
      <c r="V36" s="263"/>
      <c r="W36" s="263"/>
      <c r="X36" s="263"/>
      <c r="Y36" s="263"/>
      <c r="Z36" s="265"/>
      <c r="AA36" s="265"/>
      <c r="AB36" s="265"/>
      <c r="AC36" s="265"/>
      <c r="AD36" s="265"/>
      <c r="AE36" s="265"/>
      <c r="AF36" s="265"/>
      <c r="AG36" s="265" t="s">
        <v>171</v>
      </c>
      <c r="AH36" s="265">
        <v>0</v>
      </c>
      <c r="AI36" s="265"/>
      <c r="AJ36" s="265"/>
      <c r="AK36" s="265"/>
      <c r="AL36" s="265"/>
      <c r="AM36" s="265"/>
      <c r="AN36" s="265"/>
      <c r="AO36" s="265"/>
      <c r="AP36" s="265"/>
      <c r="AQ36" s="265"/>
      <c r="AR36" s="265"/>
      <c r="AS36" s="265"/>
      <c r="AT36" s="265"/>
      <c r="AU36" s="265"/>
      <c r="AV36" s="265"/>
      <c r="AW36" s="265"/>
      <c r="AX36" s="265"/>
      <c r="AY36" s="265"/>
      <c r="AZ36" s="265"/>
      <c r="BA36" s="265"/>
      <c r="BB36" s="265"/>
      <c r="BC36" s="265"/>
      <c r="BD36" s="265"/>
      <c r="BE36" s="265"/>
      <c r="BF36" s="265"/>
      <c r="BG36" s="265"/>
      <c r="BH36" s="265"/>
    </row>
    <row r="37" spans="1:60" ht="22.5" outlineLevel="1" x14ac:dyDescent="0.2">
      <c r="A37" s="256">
        <v>9</v>
      </c>
      <c r="B37" s="257" t="s">
        <v>1993</v>
      </c>
      <c r="C37" s="258" t="s">
        <v>1994</v>
      </c>
      <c r="D37" s="259" t="s">
        <v>525</v>
      </c>
      <c r="E37" s="260">
        <v>0.73699999999999999</v>
      </c>
      <c r="F37" s="229"/>
      <c r="G37" s="300">
        <f>E37*F37</f>
        <v>0</v>
      </c>
      <c r="H37" s="314"/>
      <c r="I37" s="301">
        <f>H37*E37</f>
        <v>0</v>
      </c>
      <c r="J37" s="229"/>
      <c r="K37" s="300">
        <f>J37*E37</f>
        <v>0</v>
      </c>
      <c r="L37" s="300">
        <v>15</v>
      </c>
      <c r="M37" s="300">
        <v>646.67949999999996</v>
      </c>
      <c r="N37" s="260">
        <v>2.5000000000000001E-4</v>
      </c>
      <c r="O37" s="260">
        <v>1.8425000000000001E-4</v>
      </c>
      <c r="P37" s="260">
        <v>0</v>
      </c>
      <c r="Q37" s="260">
        <v>0</v>
      </c>
      <c r="R37" s="300"/>
      <c r="S37" s="300" t="s">
        <v>1916</v>
      </c>
      <c r="T37" s="300" t="s">
        <v>1916</v>
      </c>
      <c r="U37" s="300">
        <v>0.2</v>
      </c>
      <c r="V37" s="300">
        <v>0.1474</v>
      </c>
      <c r="W37" s="300"/>
      <c r="X37" s="261" t="s">
        <v>1917</v>
      </c>
      <c r="Y37" s="263" t="s">
        <v>1918</v>
      </c>
      <c r="Z37" s="302">
        <f>I37</f>
        <v>0</v>
      </c>
      <c r="AA37" s="302">
        <f>K37</f>
        <v>0</v>
      </c>
      <c r="AB37" s="302">
        <f>M37</f>
        <v>646.67949999999996</v>
      </c>
      <c r="AC37" s="303">
        <f>O37</f>
        <v>1.8425000000000001E-4</v>
      </c>
      <c r="AD37" s="303">
        <f>Q37</f>
        <v>0</v>
      </c>
      <c r="AE37" s="302">
        <f>V37</f>
        <v>0.1474</v>
      </c>
      <c r="AF37" s="302">
        <f>G37</f>
        <v>0</v>
      </c>
      <c r="AG37" s="265" t="s">
        <v>1919</v>
      </c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  <c r="AS37" s="265"/>
      <c r="AT37" s="265"/>
      <c r="AU37" s="265"/>
      <c r="AV37" s="265"/>
      <c r="AW37" s="265"/>
      <c r="AX37" s="265"/>
      <c r="AY37" s="265"/>
      <c r="AZ37" s="265"/>
      <c r="BA37" s="265"/>
      <c r="BB37" s="265"/>
      <c r="BC37" s="265"/>
      <c r="BD37" s="265"/>
      <c r="BE37" s="265"/>
      <c r="BF37" s="265"/>
      <c r="BG37" s="265"/>
      <c r="BH37" s="265"/>
    </row>
    <row r="38" spans="1:60" outlineLevel="2" x14ac:dyDescent="0.2">
      <c r="A38" s="266"/>
      <c r="B38" s="267"/>
      <c r="C38" s="268" t="s">
        <v>1162</v>
      </c>
      <c r="D38" s="269"/>
      <c r="E38" s="270">
        <v>0.73699999999999999</v>
      </c>
      <c r="F38" s="285"/>
      <c r="G38" s="263"/>
      <c r="H38" s="315"/>
      <c r="I38" s="305"/>
      <c r="J38" s="285"/>
      <c r="K38" s="263"/>
      <c r="L38" s="263"/>
      <c r="M38" s="263"/>
      <c r="N38" s="264"/>
      <c r="O38" s="264"/>
      <c r="P38" s="264"/>
      <c r="Q38" s="264"/>
      <c r="R38" s="263"/>
      <c r="S38" s="263"/>
      <c r="T38" s="263"/>
      <c r="U38" s="263"/>
      <c r="V38" s="263"/>
      <c r="W38" s="263"/>
      <c r="X38" s="263"/>
      <c r="Y38" s="263"/>
      <c r="Z38" s="265"/>
      <c r="AA38" s="265"/>
      <c r="AB38" s="265"/>
      <c r="AC38" s="265"/>
      <c r="AD38" s="265"/>
      <c r="AE38" s="265"/>
      <c r="AF38" s="265"/>
      <c r="AG38" s="265" t="s">
        <v>171</v>
      </c>
      <c r="AH38" s="265">
        <v>0</v>
      </c>
      <c r="AI38" s="265"/>
      <c r="AJ38" s="265"/>
      <c r="AK38" s="265"/>
      <c r="AL38" s="265"/>
      <c r="AM38" s="265"/>
      <c r="AN38" s="265"/>
      <c r="AO38" s="265"/>
      <c r="AP38" s="265"/>
      <c r="AQ38" s="265"/>
      <c r="AR38" s="265"/>
      <c r="AS38" s="265"/>
      <c r="AT38" s="265"/>
      <c r="AU38" s="265"/>
      <c r="AV38" s="265"/>
      <c r="AW38" s="265"/>
      <c r="AX38" s="265"/>
      <c r="AY38" s="265"/>
      <c r="AZ38" s="265"/>
      <c r="BA38" s="265"/>
      <c r="BB38" s="265"/>
      <c r="BC38" s="265"/>
      <c r="BD38" s="265"/>
      <c r="BE38" s="265"/>
      <c r="BF38" s="265"/>
      <c r="BG38" s="265"/>
      <c r="BH38" s="265"/>
    </row>
    <row r="39" spans="1:60" outlineLevel="1" x14ac:dyDescent="0.2">
      <c r="A39" s="256">
        <v>11</v>
      </c>
      <c r="B39" s="257" t="s">
        <v>1995</v>
      </c>
      <c r="C39" s="258" t="s">
        <v>1996</v>
      </c>
      <c r="D39" s="259" t="s">
        <v>525</v>
      </c>
      <c r="E39" s="260">
        <v>14.74</v>
      </c>
      <c r="F39" s="229"/>
      <c r="G39" s="300">
        <f>E39*F39</f>
        <v>0</v>
      </c>
      <c r="H39" s="314"/>
      <c r="I39" s="301">
        <f>H39*E39</f>
        <v>0</v>
      </c>
      <c r="J39" s="229"/>
      <c r="K39" s="300">
        <f>J39*E39</f>
        <v>0</v>
      </c>
      <c r="L39" s="300">
        <v>15</v>
      </c>
      <c r="M39" s="300">
        <v>489.88849999999996</v>
      </c>
      <c r="N39" s="260">
        <v>0</v>
      </c>
      <c r="O39" s="260">
        <v>0</v>
      </c>
      <c r="P39" s="260">
        <v>0</v>
      </c>
      <c r="Q39" s="260">
        <v>0</v>
      </c>
      <c r="R39" s="300"/>
      <c r="S39" s="300" t="s">
        <v>1916</v>
      </c>
      <c r="T39" s="300" t="s">
        <v>1916</v>
      </c>
      <c r="U39" s="300">
        <v>0.05</v>
      </c>
      <c r="V39" s="300">
        <v>0.7370000000000001</v>
      </c>
      <c r="W39" s="300"/>
      <c r="X39" s="261" t="s">
        <v>1917</v>
      </c>
      <c r="Y39" s="263" t="s">
        <v>1918</v>
      </c>
      <c r="Z39" s="302">
        <f>I39</f>
        <v>0</v>
      </c>
      <c r="AA39" s="302">
        <f>K39</f>
        <v>0</v>
      </c>
      <c r="AB39" s="302">
        <f>M39</f>
        <v>489.88849999999996</v>
      </c>
      <c r="AC39" s="303">
        <f>O39</f>
        <v>0</v>
      </c>
      <c r="AD39" s="303">
        <f>Q39</f>
        <v>0</v>
      </c>
      <c r="AE39" s="302">
        <f>V39</f>
        <v>0.7370000000000001</v>
      </c>
      <c r="AF39" s="302">
        <f>G39</f>
        <v>0</v>
      </c>
      <c r="AG39" s="265" t="s">
        <v>1919</v>
      </c>
      <c r="AH39" s="265"/>
      <c r="AI39" s="265"/>
      <c r="AJ39" s="265"/>
      <c r="AK39" s="265"/>
      <c r="AL39" s="265"/>
      <c r="AM39" s="265"/>
      <c r="AN39" s="265"/>
      <c r="AO39" s="265"/>
      <c r="AP39" s="265"/>
      <c r="AQ39" s="265"/>
      <c r="AR39" s="265"/>
      <c r="AS39" s="265"/>
      <c r="AT39" s="265"/>
      <c r="AU39" s="265"/>
      <c r="AV39" s="265"/>
      <c r="AW39" s="265"/>
      <c r="AX39" s="265"/>
      <c r="AY39" s="265"/>
      <c r="AZ39" s="265"/>
      <c r="BA39" s="265"/>
      <c r="BB39" s="265"/>
      <c r="BC39" s="265"/>
      <c r="BD39" s="265"/>
      <c r="BE39" s="265"/>
      <c r="BF39" s="265"/>
      <c r="BG39" s="265"/>
      <c r="BH39" s="265"/>
    </row>
    <row r="40" spans="1:60" outlineLevel="2" x14ac:dyDescent="0.2">
      <c r="A40" s="266"/>
      <c r="B40" s="267"/>
      <c r="C40" s="268" t="s">
        <v>1979</v>
      </c>
      <c r="D40" s="269"/>
      <c r="E40" s="270">
        <v>14.74</v>
      </c>
      <c r="F40" s="285"/>
      <c r="G40" s="263"/>
      <c r="H40" s="315"/>
      <c r="I40" s="305"/>
      <c r="J40" s="285"/>
      <c r="K40" s="263"/>
      <c r="L40" s="263"/>
      <c r="M40" s="263"/>
      <c r="N40" s="264"/>
      <c r="O40" s="264"/>
      <c r="P40" s="264"/>
      <c r="Q40" s="264"/>
      <c r="R40" s="263"/>
      <c r="S40" s="263"/>
      <c r="T40" s="263"/>
      <c r="U40" s="263"/>
      <c r="V40" s="263"/>
      <c r="W40" s="263"/>
      <c r="X40" s="263"/>
      <c r="Y40" s="263"/>
      <c r="Z40" s="265"/>
      <c r="AA40" s="265"/>
      <c r="AB40" s="265"/>
      <c r="AC40" s="265"/>
      <c r="AD40" s="265"/>
      <c r="AE40" s="265"/>
      <c r="AF40" s="265"/>
      <c r="AG40" s="265" t="s">
        <v>171</v>
      </c>
      <c r="AH40" s="265">
        <v>0</v>
      </c>
      <c r="AI40" s="265"/>
      <c r="AJ40" s="265"/>
      <c r="AK40" s="265"/>
      <c r="AL40" s="265"/>
      <c r="AM40" s="265"/>
      <c r="AN40" s="265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5"/>
      <c r="BB40" s="265"/>
      <c r="BC40" s="265"/>
      <c r="BD40" s="265"/>
      <c r="BE40" s="265"/>
      <c r="BF40" s="265"/>
      <c r="BG40" s="265"/>
      <c r="BH40" s="265"/>
    </row>
    <row r="41" spans="1:60" outlineLevel="1" x14ac:dyDescent="0.2">
      <c r="A41" s="256">
        <v>12</v>
      </c>
      <c r="B41" s="257" t="s">
        <v>1997</v>
      </c>
      <c r="C41" s="258" t="s">
        <v>1998</v>
      </c>
      <c r="D41" s="259" t="s">
        <v>525</v>
      </c>
      <c r="E41" s="260">
        <v>2.2109999999999999</v>
      </c>
      <c r="F41" s="229"/>
      <c r="G41" s="300">
        <f>E41*F41</f>
        <v>0</v>
      </c>
      <c r="H41" s="314"/>
      <c r="I41" s="301">
        <f>H41*E41</f>
        <v>0</v>
      </c>
      <c r="J41" s="229"/>
      <c r="K41" s="300">
        <f>J41*E41</f>
        <v>0</v>
      </c>
      <c r="L41" s="300">
        <v>15</v>
      </c>
      <c r="M41" s="300">
        <v>338.16899999999998</v>
      </c>
      <c r="N41" s="260">
        <v>0</v>
      </c>
      <c r="O41" s="260">
        <v>0</v>
      </c>
      <c r="P41" s="260">
        <v>0</v>
      </c>
      <c r="Q41" s="260">
        <v>0</v>
      </c>
      <c r="R41" s="300"/>
      <c r="S41" s="300" t="s">
        <v>1916</v>
      </c>
      <c r="T41" s="300" t="s">
        <v>1916</v>
      </c>
      <c r="U41" s="300">
        <v>0.23</v>
      </c>
      <c r="V41" s="300">
        <v>0.50853000000000004</v>
      </c>
      <c r="W41" s="300"/>
      <c r="X41" s="261" t="s">
        <v>1917</v>
      </c>
      <c r="Y41" s="263" t="s">
        <v>1918</v>
      </c>
      <c r="Z41" s="302">
        <f>I41</f>
        <v>0</v>
      </c>
      <c r="AA41" s="302">
        <f>K41</f>
        <v>0</v>
      </c>
      <c r="AB41" s="302">
        <f>M41</f>
        <v>338.16899999999998</v>
      </c>
      <c r="AC41" s="303">
        <f>O41</f>
        <v>0</v>
      </c>
      <c r="AD41" s="303">
        <f>Q41</f>
        <v>0</v>
      </c>
      <c r="AE41" s="302">
        <f>V41</f>
        <v>0.50853000000000004</v>
      </c>
      <c r="AF41" s="302">
        <f>G41</f>
        <v>0</v>
      </c>
      <c r="AG41" s="265" t="s">
        <v>1919</v>
      </c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  <c r="BB41" s="265"/>
      <c r="BC41" s="265"/>
      <c r="BD41" s="265"/>
      <c r="BE41" s="265"/>
      <c r="BF41" s="265"/>
      <c r="BG41" s="265"/>
      <c r="BH41" s="265"/>
    </row>
    <row r="42" spans="1:60" outlineLevel="2" x14ac:dyDescent="0.2">
      <c r="A42" s="266"/>
      <c r="B42" s="267"/>
      <c r="C42" s="268" t="s">
        <v>1725</v>
      </c>
      <c r="D42" s="269"/>
      <c r="E42" s="270">
        <v>2.2109999999999999</v>
      </c>
      <c r="F42" s="285"/>
      <c r="G42" s="263"/>
      <c r="H42" s="315"/>
      <c r="I42" s="305"/>
      <c r="J42" s="285"/>
      <c r="K42" s="263"/>
      <c r="L42" s="263"/>
      <c r="M42" s="263"/>
      <c r="N42" s="264"/>
      <c r="O42" s="264"/>
      <c r="P42" s="264"/>
      <c r="Q42" s="264"/>
      <c r="R42" s="263"/>
      <c r="S42" s="263"/>
      <c r="T42" s="263"/>
      <c r="U42" s="263"/>
      <c r="V42" s="263"/>
      <c r="W42" s="263"/>
      <c r="X42" s="263"/>
      <c r="Y42" s="263"/>
      <c r="Z42" s="265"/>
      <c r="AA42" s="265"/>
      <c r="AB42" s="265"/>
      <c r="AC42" s="265"/>
      <c r="AD42" s="265"/>
      <c r="AE42" s="265"/>
      <c r="AF42" s="265"/>
      <c r="AG42" s="265" t="s">
        <v>171</v>
      </c>
      <c r="AH42" s="265">
        <v>0</v>
      </c>
      <c r="AI42" s="265"/>
      <c r="AJ42" s="265"/>
      <c r="AK42" s="265"/>
      <c r="AL42" s="265"/>
      <c r="AM42" s="265"/>
      <c r="AN42" s="265"/>
      <c r="AO42" s="265"/>
      <c r="AP42" s="265"/>
      <c r="AQ42" s="265"/>
      <c r="AR42" s="265"/>
      <c r="AS42" s="265"/>
      <c r="AT42" s="265"/>
      <c r="AU42" s="265"/>
      <c r="AV42" s="265"/>
      <c r="AW42" s="265"/>
      <c r="AX42" s="265"/>
      <c r="AY42" s="265"/>
      <c r="AZ42" s="265"/>
      <c r="BA42" s="265"/>
      <c r="BB42" s="265"/>
      <c r="BC42" s="265"/>
      <c r="BD42" s="265"/>
      <c r="BE42" s="265"/>
      <c r="BF42" s="265"/>
      <c r="BG42" s="265"/>
      <c r="BH42" s="265"/>
    </row>
    <row r="43" spans="1:60" outlineLevel="1" x14ac:dyDescent="0.2">
      <c r="A43" s="256">
        <v>13</v>
      </c>
      <c r="B43" s="257" t="s">
        <v>1999</v>
      </c>
      <c r="C43" s="258" t="s">
        <v>2000</v>
      </c>
      <c r="D43" s="259" t="s">
        <v>525</v>
      </c>
      <c r="E43" s="260">
        <v>3.6850000000000001</v>
      </c>
      <c r="F43" s="229"/>
      <c r="G43" s="300">
        <f>E43*F43</f>
        <v>0</v>
      </c>
      <c r="H43" s="314"/>
      <c r="I43" s="301">
        <f>H43*E43</f>
        <v>0</v>
      </c>
      <c r="J43" s="229"/>
      <c r="K43" s="300">
        <f>J43*E43</f>
        <v>0</v>
      </c>
      <c r="L43" s="300">
        <v>15</v>
      </c>
      <c r="M43" s="300">
        <v>639.90600000000006</v>
      </c>
      <c r="N43" s="260">
        <v>0</v>
      </c>
      <c r="O43" s="260">
        <v>0</v>
      </c>
      <c r="P43" s="260">
        <v>0</v>
      </c>
      <c r="Q43" s="260">
        <v>0</v>
      </c>
      <c r="R43" s="300"/>
      <c r="S43" s="300" t="s">
        <v>1916</v>
      </c>
      <c r="T43" s="300" t="s">
        <v>1916</v>
      </c>
      <c r="U43" s="300">
        <v>0.26</v>
      </c>
      <c r="V43" s="300">
        <v>0.95810000000000006</v>
      </c>
      <c r="W43" s="300"/>
      <c r="X43" s="261" t="s">
        <v>1917</v>
      </c>
      <c r="Y43" s="263" t="s">
        <v>1918</v>
      </c>
      <c r="Z43" s="302">
        <f>I43</f>
        <v>0</v>
      </c>
      <c r="AA43" s="302">
        <f>K43</f>
        <v>0</v>
      </c>
      <c r="AB43" s="302">
        <f>M43</f>
        <v>639.90600000000006</v>
      </c>
      <c r="AC43" s="303">
        <f>O43</f>
        <v>0</v>
      </c>
      <c r="AD43" s="303">
        <f>Q43</f>
        <v>0</v>
      </c>
      <c r="AE43" s="302">
        <f>V43</f>
        <v>0.95810000000000006</v>
      </c>
      <c r="AF43" s="302">
        <f>G43</f>
        <v>0</v>
      </c>
      <c r="AG43" s="265" t="s">
        <v>1919</v>
      </c>
      <c r="AH43" s="265"/>
      <c r="AI43" s="265"/>
      <c r="AJ43" s="265"/>
      <c r="AK43" s="265"/>
      <c r="AL43" s="265"/>
      <c r="AM43" s="265"/>
      <c r="AN43" s="265"/>
      <c r="AO43" s="265"/>
      <c r="AP43" s="265"/>
      <c r="AQ43" s="265"/>
      <c r="AR43" s="265"/>
      <c r="AS43" s="265"/>
      <c r="AT43" s="265"/>
      <c r="AU43" s="265"/>
      <c r="AV43" s="265"/>
      <c r="AW43" s="265"/>
      <c r="AX43" s="265"/>
      <c r="AY43" s="265"/>
      <c r="AZ43" s="265"/>
      <c r="BA43" s="265"/>
      <c r="BB43" s="265"/>
      <c r="BC43" s="265"/>
      <c r="BD43" s="265"/>
      <c r="BE43" s="265"/>
      <c r="BF43" s="265"/>
      <c r="BG43" s="265"/>
      <c r="BH43" s="265"/>
    </row>
    <row r="44" spans="1:60" outlineLevel="2" x14ac:dyDescent="0.2">
      <c r="A44" s="266"/>
      <c r="B44" s="267"/>
      <c r="C44" s="268" t="s">
        <v>1773</v>
      </c>
      <c r="D44" s="269"/>
      <c r="E44" s="270">
        <v>3.6850000000000001</v>
      </c>
      <c r="F44" s="285"/>
      <c r="G44" s="263"/>
      <c r="H44" s="315"/>
      <c r="I44" s="305"/>
      <c r="J44" s="285"/>
      <c r="K44" s="263"/>
      <c r="L44" s="263"/>
      <c r="M44" s="263"/>
      <c r="N44" s="264"/>
      <c r="O44" s="264"/>
      <c r="P44" s="264"/>
      <c r="Q44" s="264"/>
      <c r="R44" s="263"/>
      <c r="S44" s="263"/>
      <c r="T44" s="263"/>
      <c r="U44" s="263"/>
      <c r="V44" s="263"/>
      <c r="W44" s="263"/>
      <c r="X44" s="263"/>
      <c r="Y44" s="263"/>
      <c r="Z44" s="265"/>
      <c r="AA44" s="265"/>
      <c r="AB44" s="265"/>
      <c r="AC44" s="265"/>
      <c r="AD44" s="265"/>
      <c r="AE44" s="265"/>
      <c r="AF44" s="265"/>
      <c r="AG44" s="265" t="s">
        <v>171</v>
      </c>
      <c r="AH44" s="265">
        <v>0</v>
      </c>
      <c r="AI44" s="265"/>
      <c r="AJ44" s="265"/>
      <c r="AK44" s="265"/>
      <c r="AL44" s="265"/>
      <c r="AM44" s="265"/>
      <c r="AN44" s="265"/>
      <c r="AO44" s="265"/>
      <c r="AP44" s="265"/>
      <c r="AQ44" s="265"/>
      <c r="AR44" s="265"/>
      <c r="AS44" s="265"/>
      <c r="AT44" s="265"/>
      <c r="AU44" s="265"/>
      <c r="AV44" s="265"/>
      <c r="AW44" s="265"/>
      <c r="AX44" s="265"/>
      <c r="AY44" s="265"/>
      <c r="AZ44" s="265"/>
      <c r="BA44" s="265"/>
      <c r="BB44" s="265"/>
      <c r="BC44" s="265"/>
      <c r="BD44" s="265"/>
      <c r="BE44" s="265"/>
      <c r="BF44" s="265"/>
      <c r="BG44" s="265"/>
      <c r="BH44" s="265"/>
    </row>
    <row r="45" spans="1:60" outlineLevel="1" x14ac:dyDescent="0.2">
      <c r="A45" s="256">
        <v>14</v>
      </c>
      <c r="B45" s="257" t="s">
        <v>2001</v>
      </c>
      <c r="C45" s="258" t="s">
        <v>2002</v>
      </c>
      <c r="D45" s="259" t="s">
        <v>525</v>
      </c>
      <c r="E45" s="260">
        <v>11.055</v>
      </c>
      <c r="F45" s="229"/>
      <c r="G45" s="300">
        <f>E45*F45</f>
        <v>0</v>
      </c>
      <c r="H45" s="314"/>
      <c r="I45" s="301">
        <f>H45*E45</f>
        <v>0</v>
      </c>
      <c r="J45" s="229"/>
      <c r="K45" s="300">
        <f>J45*E45</f>
        <v>0</v>
      </c>
      <c r="L45" s="300">
        <v>15</v>
      </c>
      <c r="M45" s="300">
        <v>2841.4084999999995</v>
      </c>
      <c r="N45" s="260">
        <v>0</v>
      </c>
      <c r="O45" s="260">
        <v>0</v>
      </c>
      <c r="P45" s="260">
        <v>0</v>
      </c>
      <c r="Q45" s="260">
        <v>0</v>
      </c>
      <c r="R45" s="300"/>
      <c r="S45" s="300" t="s">
        <v>1916</v>
      </c>
      <c r="T45" s="300" t="s">
        <v>1916</v>
      </c>
      <c r="U45" s="300">
        <v>0.39</v>
      </c>
      <c r="V45" s="300">
        <v>4.3114499999999998</v>
      </c>
      <c r="W45" s="300"/>
      <c r="X45" s="261" t="s">
        <v>1917</v>
      </c>
      <c r="Y45" s="263" t="s">
        <v>1918</v>
      </c>
      <c r="Z45" s="302">
        <f>I45</f>
        <v>0</v>
      </c>
      <c r="AA45" s="302">
        <f>K45</f>
        <v>0</v>
      </c>
      <c r="AB45" s="302">
        <f>M45</f>
        <v>2841.4084999999995</v>
      </c>
      <c r="AC45" s="303">
        <f>O45</f>
        <v>0</v>
      </c>
      <c r="AD45" s="303">
        <f>Q45</f>
        <v>0</v>
      </c>
      <c r="AE45" s="302">
        <f>V45</f>
        <v>4.3114499999999998</v>
      </c>
      <c r="AF45" s="302">
        <f>G45</f>
        <v>0</v>
      </c>
      <c r="AG45" s="265" t="s">
        <v>1919</v>
      </c>
      <c r="AH45" s="265"/>
      <c r="AI45" s="265"/>
      <c r="AJ45" s="265"/>
      <c r="AK45" s="265"/>
      <c r="AL45" s="265"/>
      <c r="AM45" s="265"/>
      <c r="AN45" s="265"/>
      <c r="AO45" s="265"/>
      <c r="AP45" s="265"/>
      <c r="AQ45" s="265"/>
      <c r="AR45" s="265"/>
      <c r="AS45" s="265"/>
      <c r="AT45" s="265"/>
      <c r="AU45" s="265"/>
      <c r="AV45" s="265"/>
      <c r="AW45" s="265"/>
      <c r="AX45" s="265"/>
      <c r="AY45" s="265"/>
      <c r="AZ45" s="265"/>
      <c r="BA45" s="265"/>
      <c r="BB45" s="265"/>
      <c r="BC45" s="265"/>
      <c r="BD45" s="265"/>
      <c r="BE45" s="265"/>
      <c r="BF45" s="265"/>
      <c r="BG45" s="265"/>
      <c r="BH45" s="265"/>
    </row>
    <row r="46" spans="1:60" outlineLevel="2" x14ac:dyDescent="0.2">
      <c r="A46" s="266"/>
      <c r="B46" s="267"/>
      <c r="C46" s="268" t="s">
        <v>2003</v>
      </c>
      <c r="D46" s="269"/>
      <c r="E46" s="270">
        <v>11.055</v>
      </c>
      <c r="F46" s="285"/>
      <c r="G46" s="263"/>
      <c r="H46" s="315"/>
      <c r="I46" s="305"/>
      <c r="J46" s="285"/>
      <c r="K46" s="263"/>
      <c r="L46" s="263"/>
      <c r="M46" s="263"/>
      <c r="N46" s="264"/>
      <c r="O46" s="264"/>
      <c r="P46" s="264"/>
      <c r="Q46" s="264"/>
      <c r="R46" s="263"/>
      <c r="S46" s="263"/>
      <c r="T46" s="263"/>
      <c r="U46" s="263"/>
      <c r="V46" s="263"/>
      <c r="W46" s="263"/>
      <c r="X46" s="263"/>
      <c r="Y46" s="263"/>
      <c r="Z46" s="265"/>
      <c r="AA46" s="265"/>
      <c r="AB46" s="265"/>
      <c r="AC46" s="265"/>
      <c r="AD46" s="265"/>
      <c r="AE46" s="265"/>
      <c r="AF46" s="265"/>
      <c r="AG46" s="265" t="s">
        <v>171</v>
      </c>
      <c r="AH46" s="265">
        <v>0</v>
      </c>
      <c r="AI46" s="265"/>
      <c r="AJ46" s="265"/>
      <c r="AK46" s="265"/>
      <c r="AL46" s="265"/>
      <c r="AM46" s="265"/>
      <c r="AN46" s="265"/>
      <c r="AO46" s="265"/>
      <c r="AP46" s="265"/>
      <c r="AQ46" s="265"/>
      <c r="AR46" s="265"/>
      <c r="AS46" s="265"/>
      <c r="AT46" s="265"/>
      <c r="AU46" s="265"/>
      <c r="AV46" s="265"/>
      <c r="AW46" s="265"/>
      <c r="AX46" s="265"/>
      <c r="AY46" s="265"/>
      <c r="AZ46" s="265"/>
      <c r="BA46" s="265"/>
      <c r="BB46" s="265"/>
      <c r="BC46" s="265"/>
      <c r="BD46" s="265"/>
      <c r="BE46" s="265"/>
      <c r="BF46" s="265"/>
      <c r="BG46" s="265"/>
      <c r="BH46" s="265"/>
    </row>
    <row r="47" spans="1:60" outlineLevel="1" x14ac:dyDescent="0.2">
      <c r="A47" s="256">
        <v>69</v>
      </c>
      <c r="B47" s="257" t="s">
        <v>2004</v>
      </c>
      <c r="C47" s="258" t="s">
        <v>2005</v>
      </c>
      <c r="D47" s="259" t="s">
        <v>525</v>
      </c>
      <c r="E47" s="260">
        <v>2.2109999999999999</v>
      </c>
      <c r="F47" s="229"/>
      <c r="G47" s="300">
        <f>E47*F47</f>
        <v>0</v>
      </c>
      <c r="H47" s="314"/>
      <c r="I47" s="301">
        <f>H47*E47</f>
        <v>0</v>
      </c>
      <c r="J47" s="229"/>
      <c r="K47" s="300">
        <f>J47*E47</f>
        <v>0</v>
      </c>
      <c r="L47" s="300">
        <v>15</v>
      </c>
      <c r="M47" s="300">
        <v>123.83199999999999</v>
      </c>
      <c r="N47" s="260">
        <v>0</v>
      </c>
      <c r="O47" s="260">
        <v>0</v>
      </c>
      <c r="P47" s="260">
        <v>0</v>
      </c>
      <c r="Q47" s="260">
        <v>0</v>
      </c>
      <c r="R47" s="300"/>
      <c r="S47" s="300" t="s">
        <v>1916</v>
      </c>
      <c r="T47" s="300" t="s">
        <v>1916</v>
      </c>
      <c r="U47" s="300">
        <v>0.09</v>
      </c>
      <c r="V47" s="300">
        <v>0.19898999999999997</v>
      </c>
      <c r="W47" s="300"/>
      <c r="X47" s="261" t="s">
        <v>1917</v>
      </c>
      <c r="Y47" s="263" t="s">
        <v>1918</v>
      </c>
      <c r="Z47" s="302">
        <f>I47</f>
        <v>0</v>
      </c>
      <c r="AA47" s="302">
        <f>K47</f>
        <v>0</v>
      </c>
      <c r="AB47" s="302">
        <f>M47</f>
        <v>123.83199999999999</v>
      </c>
      <c r="AC47" s="303">
        <f>O47</f>
        <v>0</v>
      </c>
      <c r="AD47" s="303">
        <f>Q47</f>
        <v>0</v>
      </c>
      <c r="AE47" s="302">
        <f>V47</f>
        <v>0.19898999999999997</v>
      </c>
      <c r="AF47" s="302">
        <f>G47</f>
        <v>0</v>
      </c>
      <c r="AG47" s="265" t="s">
        <v>1919</v>
      </c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  <c r="BB47" s="265"/>
      <c r="BC47" s="265"/>
      <c r="BD47" s="265"/>
      <c r="BE47" s="265"/>
      <c r="BF47" s="265"/>
      <c r="BG47" s="265"/>
      <c r="BH47" s="265"/>
    </row>
    <row r="48" spans="1:60" outlineLevel="2" x14ac:dyDescent="0.2">
      <c r="A48" s="266"/>
      <c r="B48" s="267"/>
      <c r="C48" s="268" t="s">
        <v>1725</v>
      </c>
      <c r="D48" s="269"/>
      <c r="E48" s="270">
        <v>2.2109999999999999</v>
      </c>
      <c r="F48" s="285"/>
      <c r="G48" s="263"/>
      <c r="H48" s="315"/>
      <c r="I48" s="305"/>
      <c r="J48" s="285"/>
      <c r="K48" s="263"/>
      <c r="L48" s="263"/>
      <c r="M48" s="263"/>
      <c r="N48" s="264"/>
      <c r="O48" s="264"/>
      <c r="P48" s="264"/>
      <c r="Q48" s="264"/>
      <c r="R48" s="263"/>
      <c r="S48" s="263"/>
      <c r="T48" s="263"/>
      <c r="U48" s="263"/>
      <c r="V48" s="263"/>
      <c r="W48" s="263"/>
      <c r="X48" s="263"/>
      <c r="Y48" s="263"/>
      <c r="Z48" s="265"/>
      <c r="AA48" s="265"/>
      <c r="AB48" s="265"/>
      <c r="AC48" s="265"/>
      <c r="AD48" s="265"/>
      <c r="AE48" s="265"/>
      <c r="AF48" s="265"/>
      <c r="AG48" s="265" t="s">
        <v>171</v>
      </c>
      <c r="AH48" s="265">
        <v>0</v>
      </c>
      <c r="AI48" s="265"/>
      <c r="AJ48" s="265"/>
      <c r="AK48" s="265"/>
      <c r="AL48" s="265"/>
      <c r="AM48" s="265"/>
      <c r="AN48" s="265"/>
      <c r="AO48" s="265"/>
      <c r="AP48" s="265"/>
      <c r="AQ48" s="265"/>
      <c r="AR48" s="265"/>
      <c r="AS48" s="265"/>
      <c r="AT48" s="265"/>
      <c r="AU48" s="265"/>
      <c r="AV48" s="265"/>
      <c r="AW48" s="265"/>
      <c r="AX48" s="265"/>
      <c r="AY48" s="265"/>
      <c r="AZ48" s="265"/>
      <c r="BA48" s="265"/>
      <c r="BB48" s="265"/>
      <c r="BC48" s="265"/>
      <c r="BD48" s="265"/>
      <c r="BE48" s="265"/>
      <c r="BF48" s="265"/>
      <c r="BG48" s="265"/>
      <c r="BH48" s="265"/>
    </row>
    <row r="49" spans="1:60" outlineLevel="1" x14ac:dyDescent="0.2">
      <c r="A49" s="256">
        <v>75</v>
      </c>
      <c r="B49" s="257" t="s">
        <v>2006</v>
      </c>
      <c r="C49" s="258" t="s">
        <v>2007</v>
      </c>
      <c r="D49" s="259" t="s">
        <v>1984</v>
      </c>
      <c r="E49" s="260">
        <v>2.2109999999999999</v>
      </c>
      <c r="F49" s="229"/>
      <c r="G49" s="300">
        <f>E49*F49</f>
        <v>0</v>
      </c>
      <c r="H49" s="314"/>
      <c r="I49" s="301">
        <f>H49*E49</f>
        <v>0</v>
      </c>
      <c r="J49" s="229"/>
      <c r="K49" s="300">
        <f>J49*E49</f>
        <v>0</v>
      </c>
      <c r="L49" s="300">
        <v>15</v>
      </c>
      <c r="M49" s="300">
        <v>493.26949999999999</v>
      </c>
      <c r="N49" s="260">
        <v>0</v>
      </c>
      <c r="O49" s="260">
        <v>0</v>
      </c>
      <c r="P49" s="260">
        <v>0</v>
      </c>
      <c r="Q49" s="260">
        <v>0</v>
      </c>
      <c r="R49" s="300"/>
      <c r="S49" s="300" t="s">
        <v>1936</v>
      </c>
      <c r="T49" s="300" t="s">
        <v>1937</v>
      </c>
      <c r="U49" s="300">
        <v>0</v>
      </c>
      <c r="V49" s="300">
        <v>0</v>
      </c>
      <c r="W49" s="300"/>
      <c r="X49" s="261" t="s">
        <v>1938</v>
      </c>
      <c r="Y49" s="263" t="s">
        <v>1918</v>
      </c>
      <c r="Z49" s="302">
        <f>I49</f>
        <v>0</v>
      </c>
      <c r="AA49" s="302">
        <f>K49</f>
        <v>0</v>
      </c>
      <c r="AB49" s="302">
        <f>M49</f>
        <v>493.26949999999999</v>
      </c>
      <c r="AC49" s="303">
        <f>O49</f>
        <v>0</v>
      </c>
      <c r="AD49" s="303">
        <f>Q49</f>
        <v>0</v>
      </c>
      <c r="AE49" s="302">
        <f>V49</f>
        <v>0</v>
      </c>
      <c r="AF49" s="302">
        <f>G49</f>
        <v>0</v>
      </c>
      <c r="AG49" s="265" t="s">
        <v>1939</v>
      </c>
      <c r="AH49" s="265"/>
      <c r="AI49" s="265"/>
      <c r="AJ49" s="265"/>
      <c r="AK49" s="265"/>
      <c r="AL49" s="265"/>
      <c r="AM49" s="265"/>
      <c r="AN49" s="265"/>
      <c r="AO49" s="265"/>
      <c r="AP49" s="265"/>
      <c r="AQ49" s="265"/>
      <c r="AR49" s="265"/>
      <c r="AS49" s="265"/>
      <c r="AT49" s="265"/>
      <c r="AU49" s="265"/>
      <c r="AV49" s="265"/>
      <c r="AW49" s="265"/>
      <c r="AX49" s="265"/>
      <c r="AY49" s="265"/>
      <c r="AZ49" s="265"/>
      <c r="BA49" s="265"/>
      <c r="BB49" s="265"/>
      <c r="BC49" s="265"/>
      <c r="BD49" s="265"/>
      <c r="BE49" s="265"/>
      <c r="BF49" s="265"/>
      <c r="BG49" s="265"/>
      <c r="BH49" s="265"/>
    </row>
    <row r="50" spans="1:60" outlineLevel="2" x14ac:dyDescent="0.2">
      <c r="A50" s="266"/>
      <c r="B50" s="267"/>
      <c r="C50" s="268" t="s">
        <v>1725</v>
      </c>
      <c r="D50" s="269"/>
      <c r="E50" s="270">
        <v>2.2109999999999999</v>
      </c>
      <c r="F50" s="285"/>
      <c r="G50" s="263"/>
      <c r="H50" s="315"/>
      <c r="I50" s="305"/>
      <c r="J50" s="285"/>
      <c r="K50" s="263"/>
      <c r="L50" s="263"/>
      <c r="M50" s="263"/>
      <c r="N50" s="264"/>
      <c r="O50" s="264"/>
      <c r="P50" s="264"/>
      <c r="Q50" s="264"/>
      <c r="R50" s="263"/>
      <c r="S50" s="263"/>
      <c r="T50" s="263"/>
      <c r="U50" s="263"/>
      <c r="V50" s="263"/>
      <c r="W50" s="263"/>
      <c r="X50" s="263"/>
      <c r="Y50" s="263"/>
      <c r="Z50" s="265"/>
      <c r="AA50" s="265"/>
      <c r="AB50" s="265"/>
      <c r="AC50" s="265"/>
      <c r="AD50" s="265"/>
      <c r="AE50" s="265"/>
      <c r="AF50" s="265"/>
      <c r="AG50" s="265" t="s">
        <v>171</v>
      </c>
      <c r="AH50" s="265">
        <v>0</v>
      </c>
      <c r="AI50" s="265"/>
      <c r="AJ50" s="265"/>
      <c r="AK50" s="265"/>
      <c r="AL50" s="265"/>
      <c r="AM50" s="265"/>
      <c r="AN50" s="265"/>
      <c r="AO50" s="265"/>
      <c r="AP50" s="265"/>
      <c r="AQ50" s="265"/>
      <c r="AR50" s="265"/>
      <c r="AS50" s="265"/>
      <c r="AT50" s="265"/>
      <c r="AU50" s="265"/>
      <c r="AV50" s="265"/>
      <c r="AW50" s="265"/>
      <c r="AX50" s="265"/>
      <c r="AY50" s="265"/>
      <c r="AZ50" s="265"/>
      <c r="BA50" s="265"/>
      <c r="BB50" s="265"/>
      <c r="BC50" s="265"/>
      <c r="BD50" s="265"/>
      <c r="BE50" s="265"/>
      <c r="BF50" s="265"/>
      <c r="BG50" s="265"/>
      <c r="BH50" s="265"/>
    </row>
    <row r="51" spans="1:60" x14ac:dyDescent="0.2">
      <c r="A51" s="290" t="s">
        <v>1677</v>
      </c>
      <c r="B51" s="291" t="s">
        <v>2008</v>
      </c>
      <c r="C51" s="292" t="s">
        <v>2009</v>
      </c>
      <c r="D51" s="293"/>
      <c r="E51" s="294"/>
      <c r="F51" s="295"/>
      <c r="G51" s="295">
        <f>SUM(G52:G76)</f>
        <v>0</v>
      </c>
      <c r="H51" s="296"/>
      <c r="I51" s="297">
        <f>SUM(I52:I76)</f>
        <v>0</v>
      </c>
      <c r="J51" s="295"/>
      <c r="K51" s="295">
        <f>SUM(K52:K76)</f>
        <v>0</v>
      </c>
      <c r="L51" s="295"/>
      <c r="M51" s="295">
        <f>SUM(AB52:AB76)</f>
        <v>71479.871500000008</v>
      </c>
      <c r="N51" s="294"/>
      <c r="O51" s="294">
        <f>SUM(AC52:AC76)</f>
        <v>0.41608808999999997</v>
      </c>
      <c r="P51" s="294"/>
      <c r="Q51" s="294">
        <f>SUM(AD52:AD76)</f>
        <v>0.19898999999999997</v>
      </c>
      <c r="R51" s="295"/>
      <c r="S51" s="295"/>
      <c r="T51" s="295"/>
      <c r="U51" s="295"/>
      <c r="V51" s="295">
        <f>SUM(AE52:AE76)</f>
        <v>51.13306</v>
      </c>
      <c r="W51" s="295"/>
      <c r="X51" s="298"/>
      <c r="Y51" s="299"/>
      <c r="AG51" s="230" t="s">
        <v>1914</v>
      </c>
    </row>
    <row r="52" spans="1:60" ht="22.5" outlineLevel="1" x14ac:dyDescent="0.2">
      <c r="A52" s="256">
        <v>3</v>
      </c>
      <c r="B52" s="257" t="s">
        <v>2010</v>
      </c>
      <c r="C52" s="258" t="s">
        <v>2011</v>
      </c>
      <c r="D52" s="259" t="s">
        <v>397</v>
      </c>
      <c r="E52" s="260">
        <v>22.11</v>
      </c>
      <c r="F52" s="229"/>
      <c r="G52" s="300">
        <f>E52*F52</f>
        <v>0</v>
      </c>
      <c r="H52" s="314"/>
      <c r="I52" s="301">
        <f>H52*E52</f>
        <v>0</v>
      </c>
      <c r="J52" s="229"/>
      <c r="K52" s="300">
        <f>J52*E52</f>
        <v>0</v>
      </c>
      <c r="L52" s="300">
        <v>15</v>
      </c>
      <c r="M52" s="300">
        <v>3648.7084999999997</v>
      </c>
      <c r="N52" s="260">
        <v>8.6599999999999993E-3</v>
      </c>
      <c r="O52" s="260">
        <v>0.19147259999999999</v>
      </c>
      <c r="P52" s="260">
        <v>0</v>
      </c>
      <c r="Q52" s="260">
        <v>0</v>
      </c>
      <c r="R52" s="300"/>
      <c r="S52" s="300" t="s">
        <v>1916</v>
      </c>
      <c r="T52" s="300" t="s">
        <v>1916</v>
      </c>
      <c r="U52" s="300">
        <v>0.19</v>
      </c>
      <c r="V52" s="300">
        <v>4.2008999999999999</v>
      </c>
      <c r="W52" s="300"/>
      <c r="X52" s="261" t="s">
        <v>1917</v>
      </c>
      <c r="Y52" s="263" t="s">
        <v>1918</v>
      </c>
      <c r="Z52" s="302">
        <f>I52</f>
        <v>0</v>
      </c>
      <c r="AA52" s="302">
        <f>K52</f>
        <v>0</v>
      </c>
      <c r="AB52" s="302">
        <f>M52</f>
        <v>3648.7084999999997</v>
      </c>
      <c r="AC52" s="303">
        <f>O52</f>
        <v>0.19147259999999999</v>
      </c>
      <c r="AD52" s="303">
        <f>Q52</f>
        <v>0</v>
      </c>
      <c r="AE52" s="302">
        <f>V52</f>
        <v>4.2008999999999999</v>
      </c>
      <c r="AF52" s="302">
        <f>G52</f>
        <v>0</v>
      </c>
      <c r="AG52" s="265" t="s">
        <v>1919</v>
      </c>
      <c r="AH52" s="265"/>
      <c r="AI52" s="265"/>
      <c r="AJ52" s="265"/>
      <c r="AK52" s="265"/>
      <c r="AL52" s="265"/>
      <c r="AM52" s="265"/>
      <c r="AN52" s="265"/>
      <c r="AO52" s="265"/>
      <c r="AP52" s="265"/>
      <c r="AQ52" s="265"/>
      <c r="AR52" s="265"/>
      <c r="AS52" s="265"/>
      <c r="AT52" s="265"/>
      <c r="AU52" s="265"/>
      <c r="AV52" s="265"/>
      <c r="AW52" s="265"/>
      <c r="AX52" s="265"/>
      <c r="AY52" s="265"/>
      <c r="AZ52" s="265"/>
      <c r="BA52" s="265"/>
      <c r="BB52" s="265"/>
      <c r="BC52" s="265"/>
      <c r="BD52" s="265"/>
      <c r="BE52" s="265"/>
      <c r="BF52" s="265"/>
      <c r="BG52" s="265"/>
      <c r="BH52" s="265"/>
    </row>
    <row r="53" spans="1:60" outlineLevel="2" x14ac:dyDescent="0.2">
      <c r="A53" s="266"/>
      <c r="B53" s="267"/>
      <c r="C53" s="268" t="s">
        <v>2012</v>
      </c>
      <c r="D53" s="269"/>
      <c r="E53" s="270">
        <v>22.11</v>
      </c>
      <c r="F53" s="285"/>
      <c r="G53" s="263"/>
      <c r="H53" s="315"/>
      <c r="I53" s="305"/>
      <c r="J53" s="285"/>
      <c r="K53" s="263"/>
      <c r="L53" s="263"/>
      <c r="M53" s="263"/>
      <c r="N53" s="264"/>
      <c r="O53" s="264"/>
      <c r="P53" s="264"/>
      <c r="Q53" s="264"/>
      <c r="R53" s="263"/>
      <c r="S53" s="263"/>
      <c r="T53" s="263"/>
      <c r="U53" s="263"/>
      <c r="V53" s="263"/>
      <c r="W53" s="263"/>
      <c r="X53" s="263"/>
      <c r="Y53" s="263"/>
      <c r="Z53" s="265"/>
      <c r="AA53" s="265"/>
      <c r="AB53" s="265"/>
      <c r="AC53" s="265"/>
      <c r="AD53" s="265"/>
      <c r="AE53" s="265"/>
      <c r="AF53" s="265"/>
      <c r="AG53" s="265" t="s">
        <v>171</v>
      </c>
      <c r="AH53" s="265">
        <v>5</v>
      </c>
      <c r="AI53" s="265"/>
      <c r="AJ53" s="265"/>
      <c r="AK53" s="265"/>
      <c r="AL53" s="265"/>
      <c r="AM53" s="265"/>
      <c r="AN53" s="265"/>
      <c r="AO53" s="265"/>
      <c r="AP53" s="265"/>
      <c r="AQ53" s="265"/>
      <c r="AR53" s="265"/>
      <c r="AS53" s="265"/>
      <c r="AT53" s="265"/>
      <c r="AU53" s="265"/>
      <c r="AV53" s="265"/>
      <c r="AW53" s="265"/>
      <c r="AX53" s="265"/>
      <c r="AY53" s="265"/>
      <c r="AZ53" s="265"/>
      <c r="BA53" s="265"/>
      <c r="BB53" s="265"/>
      <c r="BC53" s="265"/>
      <c r="BD53" s="265"/>
      <c r="BE53" s="265"/>
      <c r="BF53" s="265"/>
      <c r="BG53" s="265"/>
      <c r="BH53" s="265"/>
    </row>
    <row r="54" spans="1:60" outlineLevel="1" x14ac:dyDescent="0.2">
      <c r="A54" s="256">
        <v>5</v>
      </c>
      <c r="B54" s="257" t="s">
        <v>2013</v>
      </c>
      <c r="C54" s="258" t="s">
        <v>2014</v>
      </c>
      <c r="D54" s="259" t="s">
        <v>397</v>
      </c>
      <c r="E54" s="260">
        <v>22.11</v>
      </c>
      <c r="F54" s="229"/>
      <c r="G54" s="300">
        <f>E54*F54</f>
        <v>0</v>
      </c>
      <c r="H54" s="314"/>
      <c r="I54" s="301">
        <f>H54*E54</f>
        <v>0</v>
      </c>
      <c r="J54" s="229"/>
      <c r="K54" s="300">
        <f>J54*E54</f>
        <v>0</v>
      </c>
      <c r="L54" s="300">
        <v>15</v>
      </c>
      <c r="M54" s="300">
        <v>3648.7084999999997</v>
      </c>
      <c r="N54" s="260">
        <v>4.8999999999999998E-4</v>
      </c>
      <c r="O54" s="260">
        <v>1.0833899999999999E-2</v>
      </c>
      <c r="P54" s="260">
        <v>8.9999999999999993E-3</v>
      </c>
      <c r="Q54" s="260">
        <v>0.19898999999999997</v>
      </c>
      <c r="R54" s="300"/>
      <c r="S54" s="300" t="s">
        <v>1916</v>
      </c>
      <c r="T54" s="300" t="s">
        <v>1916</v>
      </c>
      <c r="U54" s="300">
        <v>0.3</v>
      </c>
      <c r="V54" s="300">
        <v>6.633</v>
      </c>
      <c r="W54" s="300"/>
      <c r="X54" s="261" t="s">
        <v>1917</v>
      </c>
      <c r="Y54" s="263" t="s">
        <v>1918</v>
      </c>
      <c r="Z54" s="302">
        <f>I54</f>
        <v>0</v>
      </c>
      <c r="AA54" s="302">
        <f>K54</f>
        <v>0</v>
      </c>
      <c r="AB54" s="302">
        <f>M54</f>
        <v>3648.7084999999997</v>
      </c>
      <c r="AC54" s="303">
        <f>O54</f>
        <v>1.0833899999999999E-2</v>
      </c>
      <c r="AD54" s="303">
        <f>Q54</f>
        <v>0.19898999999999997</v>
      </c>
      <c r="AE54" s="302">
        <f>V54</f>
        <v>6.633</v>
      </c>
      <c r="AF54" s="302">
        <f>G54</f>
        <v>0</v>
      </c>
      <c r="AG54" s="265" t="s">
        <v>1919</v>
      </c>
      <c r="AH54" s="265"/>
      <c r="AI54" s="265"/>
      <c r="AJ54" s="265"/>
      <c r="AK54" s="265"/>
      <c r="AL54" s="265"/>
      <c r="AM54" s="265"/>
      <c r="AN54" s="265"/>
      <c r="AO54" s="265"/>
      <c r="AP54" s="265"/>
      <c r="AQ54" s="265"/>
      <c r="AR54" s="265"/>
      <c r="AS54" s="265"/>
      <c r="AT54" s="265"/>
      <c r="AU54" s="265"/>
      <c r="AV54" s="265"/>
      <c r="AW54" s="265"/>
      <c r="AX54" s="265"/>
      <c r="AY54" s="265"/>
      <c r="AZ54" s="265"/>
      <c r="BA54" s="265"/>
      <c r="BB54" s="265"/>
      <c r="BC54" s="265"/>
      <c r="BD54" s="265"/>
      <c r="BE54" s="265"/>
      <c r="BF54" s="265"/>
      <c r="BG54" s="265"/>
      <c r="BH54" s="265"/>
    </row>
    <row r="55" spans="1:60" outlineLevel="2" x14ac:dyDescent="0.2">
      <c r="A55" s="266"/>
      <c r="B55" s="267"/>
      <c r="C55" s="440" t="s">
        <v>2015</v>
      </c>
      <c r="D55" s="441"/>
      <c r="E55" s="441"/>
      <c r="F55" s="441"/>
      <c r="G55" s="441"/>
      <c r="H55" s="304"/>
      <c r="I55" s="305"/>
      <c r="J55" s="263"/>
      <c r="K55" s="263"/>
      <c r="L55" s="263"/>
      <c r="M55" s="263"/>
      <c r="N55" s="264"/>
      <c r="O55" s="264"/>
      <c r="P55" s="264"/>
      <c r="Q55" s="264"/>
      <c r="R55" s="263"/>
      <c r="S55" s="263"/>
      <c r="T55" s="263"/>
      <c r="U55" s="263"/>
      <c r="V55" s="263"/>
      <c r="W55" s="263"/>
      <c r="X55" s="263"/>
      <c r="Y55" s="263"/>
      <c r="Z55" s="265"/>
      <c r="AA55" s="265"/>
      <c r="AB55" s="265"/>
      <c r="AC55" s="265"/>
      <c r="AD55" s="265"/>
      <c r="AE55" s="265"/>
      <c r="AF55" s="265"/>
      <c r="AG55" s="265" t="s">
        <v>1921</v>
      </c>
      <c r="AH55" s="265"/>
      <c r="AI55" s="265"/>
      <c r="AJ55" s="265"/>
      <c r="AK55" s="265"/>
      <c r="AL55" s="265"/>
      <c r="AM55" s="265"/>
      <c r="AN55" s="265"/>
      <c r="AO55" s="265"/>
      <c r="AP55" s="265"/>
      <c r="AQ55" s="265"/>
      <c r="AR55" s="265"/>
      <c r="AS55" s="265"/>
      <c r="AT55" s="265"/>
      <c r="AU55" s="265"/>
      <c r="AV55" s="265"/>
      <c r="AW55" s="265"/>
      <c r="AX55" s="265"/>
      <c r="AY55" s="265"/>
      <c r="AZ55" s="265"/>
      <c r="BA55" s="265"/>
      <c r="BB55" s="265"/>
      <c r="BC55" s="265"/>
      <c r="BD55" s="265"/>
      <c r="BE55" s="265"/>
      <c r="BF55" s="265"/>
      <c r="BG55" s="265"/>
      <c r="BH55" s="265"/>
    </row>
    <row r="56" spans="1:60" outlineLevel="2" x14ac:dyDescent="0.2">
      <c r="A56" s="266"/>
      <c r="B56" s="267"/>
      <c r="C56" s="268" t="s">
        <v>2016</v>
      </c>
      <c r="D56" s="269"/>
      <c r="E56" s="270">
        <v>22.11</v>
      </c>
      <c r="F56" s="263"/>
      <c r="G56" s="263"/>
      <c r="H56" s="304"/>
      <c r="I56" s="305"/>
      <c r="J56" s="263"/>
      <c r="K56" s="263"/>
      <c r="L56" s="263"/>
      <c r="M56" s="263"/>
      <c r="N56" s="264"/>
      <c r="O56" s="264"/>
      <c r="P56" s="264"/>
      <c r="Q56" s="264"/>
      <c r="R56" s="263"/>
      <c r="S56" s="263"/>
      <c r="T56" s="263"/>
      <c r="U56" s="263"/>
      <c r="V56" s="263"/>
      <c r="W56" s="263"/>
      <c r="X56" s="263"/>
      <c r="Y56" s="263"/>
      <c r="Z56" s="265"/>
      <c r="AA56" s="265"/>
      <c r="AB56" s="265"/>
      <c r="AC56" s="265"/>
      <c r="AD56" s="265"/>
      <c r="AE56" s="265"/>
      <c r="AF56" s="265"/>
      <c r="AG56" s="265" t="s">
        <v>171</v>
      </c>
      <c r="AH56" s="265">
        <v>0</v>
      </c>
      <c r="AI56" s="265"/>
      <c r="AJ56" s="265"/>
      <c r="AK56" s="265"/>
      <c r="AL56" s="265"/>
      <c r="AM56" s="265"/>
      <c r="AN56" s="265"/>
      <c r="AO56" s="265"/>
      <c r="AP56" s="265"/>
      <c r="AQ56" s="265"/>
      <c r="AR56" s="265"/>
      <c r="AS56" s="265"/>
      <c r="AT56" s="265"/>
      <c r="AU56" s="265"/>
      <c r="AV56" s="265"/>
      <c r="AW56" s="265"/>
      <c r="AX56" s="265"/>
      <c r="AY56" s="265"/>
      <c r="AZ56" s="265"/>
      <c r="BA56" s="265"/>
      <c r="BB56" s="265"/>
      <c r="BC56" s="265"/>
      <c r="BD56" s="265"/>
      <c r="BE56" s="265"/>
      <c r="BF56" s="265"/>
      <c r="BG56" s="265"/>
      <c r="BH56" s="265"/>
    </row>
    <row r="57" spans="1:60" ht="22.5" outlineLevel="1" x14ac:dyDescent="0.2">
      <c r="A57" s="256">
        <v>7</v>
      </c>
      <c r="B57" s="257" t="s">
        <v>2017</v>
      </c>
      <c r="C57" s="258" t="s">
        <v>2018</v>
      </c>
      <c r="D57" s="259" t="s">
        <v>525</v>
      </c>
      <c r="E57" s="260">
        <v>0.73699999999999999</v>
      </c>
      <c r="F57" s="229"/>
      <c r="G57" s="300">
        <f>E57*F57</f>
        <v>0</v>
      </c>
      <c r="H57" s="314"/>
      <c r="I57" s="301">
        <f>H57*E57</f>
        <v>0</v>
      </c>
      <c r="J57" s="229"/>
      <c r="K57" s="300">
        <f>J57*E57</f>
        <v>0</v>
      </c>
      <c r="L57" s="300">
        <v>15</v>
      </c>
      <c r="M57" s="300">
        <v>461.9205</v>
      </c>
      <c r="N57" s="260">
        <v>6.3000000000000003E-4</v>
      </c>
      <c r="O57" s="260">
        <v>4.6431E-4</v>
      </c>
      <c r="P57" s="260">
        <v>0</v>
      </c>
      <c r="Q57" s="260">
        <v>0</v>
      </c>
      <c r="R57" s="300"/>
      <c r="S57" s="300" t="s">
        <v>1916</v>
      </c>
      <c r="T57" s="300" t="s">
        <v>1916</v>
      </c>
      <c r="U57" s="300">
        <v>0.42</v>
      </c>
      <c r="V57" s="300">
        <v>0.30953999999999998</v>
      </c>
      <c r="W57" s="300"/>
      <c r="X57" s="261" t="s">
        <v>1917</v>
      </c>
      <c r="Y57" s="263" t="s">
        <v>1918</v>
      </c>
      <c r="Z57" s="302">
        <f>I57</f>
        <v>0</v>
      </c>
      <c r="AA57" s="302">
        <f>K57</f>
        <v>0</v>
      </c>
      <c r="AB57" s="302">
        <f>M57</f>
        <v>461.9205</v>
      </c>
      <c r="AC57" s="303">
        <f>O57</f>
        <v>4.6431E-4</v>
      </c>
      <c r="AD57" s="303">
        <f>Q57</f>
        <v>0</v>
      </c>
      <c r="AE57" s="302">
        <f>V57</f>
        <v>0.30953999999999998</v>
      </c>
      <c r="AF57" s="302">
        <f>G57</f>
        <v>0</v>
      </c>
      <c r="AG57" s="265" t="s">
        <v>1919</v>
      </c>
      <c r="AH57" s="265"/>
      <c r="AI57" s="265"/>
      <c r="AJ57" s="265"/>
      <c r="AK57" s="265"/>
      <c r="AL57" s="265"/>
      <c r="AM57" s="265"/>
      <c r="AN57" s="265"/>
      <c r="AO57" s="265"/>
      <c r="AP57" s="265"/>
      <c r="AQ57" s="265"/>
      <c r="AR57" s="265"/>
      <c r="AS57" s="265"/>
      <c r="AT57" s="265"/>
      <c r="AU57" s="265"/>
      <c r="AV57" s="265"/>
      <c r="AW57" s="265"/>
      <c r="AX57" s="265"/>
      <c r="AY57" s="265"/>
      <c r="AZ57" s="265"/>
      <c r="BA57" s="265"/>
      <c r="BB57" s="265"/>
      <c r="BC57" s="265"/>
      <c r="BD57" s="265"/>
      <c r="BE57" s="265"/>
      <c r="BF57" s="265"/>
      <c r="BG57" s="265"/>
      <c r="BH57" s="265"/>
    </row>
    <row r="58" spans="1:60" outlineLevel="2" x14ac:dyDescent="0.2">
      <c r="A58" s="266"/>
      <c r="B58" s="267"/>
      <c r="C58" s="268" t="s">
        <v>1162</v>
      </c>
      <c r="D58" s="269"/>
      <c r="E58" s="270">
        <v>0.73699999999999999</v>
      </c>
      <c r="F58" s="285"/>
      <c r="G58" s="263"/>
      <c r="H58" s="315"/>
      <c r="I58" s="305"/>
      <c r="J58" s="285"/>
      <c r="K58" s="263"/>
      <c r="L58" s="263"/>
      <c r="M58" s="263"/>
      <c r="N58" s="264"/>
      <c r="O58" s="264"/>
      <c r="P58" s="264"/>
      <c r="Q58" s="264"/>
      <c r="R58" s="263"/>
      <c r="S58" s="263"/>
      <c r="T58" s="263"/>
      <c r="U58" s="263"/>
      <c r="V58" s="263"/>
      <c r="W58" s="263"/>
      <c r="X58" s="263"/>
      <c r="Y58" s="263"/>
      <c r="Z58" s="265"/>
      <c r="AA58" s="265"/>
      <c r="AB58" s="265"/>
      <c r="AC58" s="265"/>
      <c r="AD58" s="265"/>
      <c r="AE58" s="265"/>
      <c r="AF58" s="265"/>
      <c r="AG58" s="265" t="s">
        <v>171</v>
      </c>
      <c r="AH58" s="265">
        <v>0</v>
      </c>
      <c r="AI58" s="265"/>
      <c r="AJ58" s="265"/>
      <c r="AK58" s="265"/>
      <c r="AL58" s="265"/>
      <c r="AM58" s="265"/>
      <c r="AN58" s="265"/>
      <c r="AO58" s="265"/>
      <c r="AP58" s="265"/>
      <c r="AQ58" s="265"/>
      <c r="AR58" s="265"/>
      <c r="AS58" s="265"/>
      <c r="AT58" s="265"/>
      <c r="AU58" s="265"/>
      <c r="AV58" s="265"/>
      <c r="AW58" s="265"/>
      <c r="AX58" s="265"/>
      <c r="AY58" s="265"/>
      <c r="AZ58" s="265"/>
      <c r="BA58" s="265"/>
      <c r="BB58" s="265"/>
      <c r="BC58" s="265"/>
      <c r="BD58" s="265"/>
      <c r="BE58" s="265"/>
      <c r="BF58" s="265"/>
      <c r="BG58" s="265"/>
      <c r="BH58" s="265"/>
    </row>
    <row r="59" spans="1:60" ht="22.5" outlineLevel="1" x14ac:dyDescent="0.2">
      <c r="A59" s="256">
        <v>26</v>
      </c>
      <c r="B59" s="257" t="s">
        <v>2019</v>
      </c>
      <c r="C59" s="258" t="s">
        <v>2020</v>
      </c>
      <c r="D59" s="259" t="s">
        <v>397</v>
      </c>
      <c r="E59" s="260">
        <v>44.22</v>
      </c>
      <c r="F59" s="229"/>
      <c r="G59" s="300">
        <f>E59*F59</f>
        <v>0</v>
      </c>
      <c r="H59" s="314"/>
      <c r="I59" s="301">
        <f>H59*E59</f>
        <v>0</v>
      </c>
      <c r="J59" s="229"/>
      <c r="K59" s="300">
        <f>J59*E59</f>
        <v>0</v>
      </c>
      <c r="L59" s="300">
        <v>15</v>
      </c>
      <c r="M59" s="300">
        <v>9662.0699999999979</v>
      </c>
      <c r="N59" s="260">
        <v>6.2E-4</v>
      </c>
      <c r="O59" s="260">
        <v>2.74164E-2</v>
      </c>
      <c r="P59" s="260">
        <v>0</v>
      </c>
      <c r="Q59" s="260">
        <v>0</v>
      </c>
      <c r="R59" s="300"/>
      <c r="S59" s="300" t="s">
        <v>1916</v>
      </c>
      <c r="T59" s="300" t="s">
        <v>1916</v>
      </c>
      <c r="U59" s="300">
        <v>0.05</v>
      </c>
      <c r="V59" s="300">
        <v>2.2109999999999999</v>
      </c>
      <c r="W59" s="300"/>
      <c r="X59" s="261" t="s">
        <v>1917</v>
      </c>
      <c r="Y59" s="263" t="s">
        <v>1918</v>
      </c>
      <c r="Z59" s="302">
        <f>I59</f>
        <v>0</v>
      </c>
      <c r="AA59" s="302">
        <f>K59</f>
        <v>0</v>
      </c>
      <c r="AB59" s="302">
        <f>M59</f>
        <v>9662.0699999999979</v>
      </c>
      <c r="AC59" s="303">
        <f>O59</f>
        <v>2.74164E-2</v>
      </c>
      <c r="AD59" s="303">
        <f>Q59</f>
        <v>0</v>
      </c>
      <c r="AE59" s="302">
        <f>V59</f>
        <v>2.2109999999999999</v>
      </c>
      <c r="AF59" s="302">
        <f>G59</f>
        <v>0</v>
      </c>
      <c r="AG59" s="265" t="s">
        <v>1919</v>
      </c>
      <c r="AH59" s="265"/>
      <c r="AI59" s="265"/>
      <c r="AJ59" s="265"/>
      <c r="AK59" s="265"/>
      <c r="AL59" s="265"/>
      <c r="AM59" s="265"/>
      <c r="AN59" s="265"/>
      <c r="AO59" s="265"/>
      <c r="AP59" s="265"/>
      <c r="AQ59" s="265"/>
      <c r="AR59" s="265"/>
      <c r="AS59" s="265"/>
      <c r="AT59" s="265"/>
      <c r="AU59" s="265"/>
      <c r="AV59" s="265"/>
      <c r="AW59" s="265"/>
      <c r="AX59" s="265"/>
      <c r="AY59" s="265"/>
      <c r="AZ59" s="265"/>
      <c r="BA59" s="265"/>
      <c r="BB59" s="265"/>
      <c r="BC59" s="265"/>
      <c r="BD59" s="265"/>
      <c r="BE59" s="265"/>
      <c r="BF59" s="265"/>
      <c r="BG59" s="265"/>
      <c r="BH59" s="265"/>
    </row>
    <row r="60" spans="1:60" outlineLevel="2" x14ac:dyDescent="0.2">
      <c r="A60" s="266"/>
      <c r="B60" s="267"/>
      <c r="C60" s="268" t="s">
        <v>1830</v>
      </c>
      <c r="D60" s="269"/>
      <c r="E60" s="270">
        <v>44.22</v>
      </c>
      <c r="F60" s="285"/>
      <c r="G60" s="263"/>
      <c r="H60" s="315"/>
      <c r="I60" s="305"/>
      <c r="J60" s="285"/>
      <c r="K60" s="263"/>
      <c r="L60" s="263"/>
      <c r="M60" s="263"/>
      <c r="N60" s="264"/>
      <c r="O60" s="264"/>
      <c r="P60" s="264"/>
      <c r="Q60" s="264"/>
      <c r="R60" s="263"/>
      <c r="S60" s="263"/>
      <c r="T60" s="263"/>
      <c r="U60" s="263"/>
      <c r="V60" s="263"/>
      <c r="W60" s="263"/>
      <c r="X60" s="263"/>
      <c r="Y60" s="263"/>
      <c r="Z60" s="265"/>
      <c r="AA60" s="265"/>
      <c r="AB60" s="265"/>
      <c r="AC60" s="265"/>
      <c r="AD60" s="265"/>
      <c r="AE60" s="265"/>
      <c r="AF60" s="265"/>
      <c r="AG60" s="265" t="s">
        <v>171</v>
      </c>
      <c r="AH60" s="265">
        <v>0</v>
      </c>
      <c r="AI60" s="265"/>
      <c r="AJ60" s="265"/>
      <c r="AK60" s="265"/>
      <c r="AL60" s="265"/>
      <c r="AM60" s="265"/>
      <c r="AN60" s="265"/>
      <c r="AO60" s="265"/>
      <c r="AP60" s="265"/>
      <c r="AQ60" s="265"/>
      <c r="AR60" s="265"/>
      <c r="AS60" s="265"/>
      <c r="AT60" s="265"/>
      <c r="AU60" s="265"/>
      <c r="AV60" s="265"/>
      <c r="AW60" s="265"/>
      <c r="AX60" s="265"/>
      <c r="AY60" s="265"/>
      <c r="AZ60" s="265"/>
      <c r="BA60" s="265"/>
      <c r="BB60" s="265"/>
      <c r="BC60" s="265"/>
      <c r="BD60" s="265"/>
      <c r="BE60" s="265"/>
      <c r="BF60" s="265"/>
      <c r="BG60" s="265"/>
      <c r="BH60" s="265"/>
    </row>
    <row r="61" spans="1:60" ht="22.5" outlineLevel="1" x14ac:dyDescent="0.2">
      <c r="A61" s="256">
        <v>27</v>
      </c>
      <c r="B61" s="257" t="s">
        <v>2021</v>
      </c>
      <c r="C61" s="258" t="s">
        <v>2022</v>
      </c>
      <c r="D61" s="259" t="s">
        <v>397</v>
      </c>
      <c r="E61" s="260">
        <v>184.25</v>
      </c>
      <c r="F61" s="229"/>
      <c r="G61" s="300">
        <f>E61*F61</f>
        <v>0</v>
      </c>
      <c r="H61" s="314"/>
      <c r="I61" s="301">
        <f>H61*E61</f>
        <v>0</v>
      </c>
      <c r="J61" s="229"/>
      <c r="K61" s="300">
        <f>J61*E61</f>
        <v>0</v>
      </c>
      <c r="L61" s="300">
        <v>15</v>
      </c>
      <c r="M61" s="300">
        <v>11844.517</v>
      </c>
      <c r="N61" s="260">
        <v>1.6000000000000001E-4</v>
      </c>
      <c r="O61" s="260">
        <v>2.9480000000000003E-2</v>
      </c>
      <c r="P61" s="260">
        <v>0</v>
      </c>
      <c r="Q61" s="260">
        <v>0</v>
      </c>
      <c r="R61" s="300"/>
      <c r="S61" s="300" t="s">
        <v>1916</v>
      </c>
      <c r="T61" s="300" t="s">
        <v>1916</v>
      </c>
      <c r="U61" s="300">
        <v>7.0000000000000007E-2</v>
      </c>
      <c r="V61" s="300">
        <v>12.897500000000001</v>
      </c>
      <c r="W61" s="300"/>
      <c r="X61" s="261" t="s">
        <v>1917</v>
      </c>
      <c r="Y61" s="263" t="s">
        <v>1918</v>
      </c>
      <c r="Z61" s="302">
        <f>I61</f>
        <v>0</v>
      </c>
      <c r="AA61" s="302">
        <f>K61</f>
        <v>0</v>
      </c>
      <c r="AB61" s="302">
        <f>M61</f>
        <v>11844.517</v>
      </c>
      <c r="AC61" s="303">
        <f>O61</f>
        <v>2.9480000000000003E-2</v>
      </c>
      <c r="AD61" s="303">
        <f>Q61</f>
        <v>0</v>
      </c>
      <c r="AE61" s="302">
        <f>V61</f>
        <v>12.897500000000001</v>
      </c>
      <c r="AF61" s="302">
        <f>G61</f>
        <v>0</v>
      </c>
      <c r="AG61" s="265" t="s">
        <v>1919</v>
      </c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5"/>
      <c r="AS61" s="265"/>
      <c r="AT61" s="265"/>
      <c r="AU61" s="265"/>
      <c r="AV61" s="265"/>
      <c r="AW61" s="265"/>
      <c r="AX61" s="265"/>
      <c r="AY61" s="265"/>
      <c r="AZ61" s="265"/>
      <c r="BA61" s="265"/>
      <c r="BB61" s="265"/>
      <c r="BC61" s="265"/>
      <c r="BD61" s="265"/>
      <c r="BE61" s="265"/>
      <c r="BF61" s="265"/>
      <c r="BG61" s="265"/>
      <c r="BH61" s="265"/>
    </row>
    <row r="62" spans="1:60" outlineLevel="2" x14ac:dyDescent="0.2">
      <c r="A62" s="266"/>
      <c r="B62" s="267"/>
      <c r="C62" s="268" t="s">
        <v>2023</v>
      </c>
      <c r="D62" s="269"/>
      <c r="E62" s="270">
        <v>184.25</v>
      </c>
      <c r="F62" s="285"/>
      <c r="G62" s="263"/>
      <c r="H62" s="315"/>
      <c r="I62" s="305"/>
      <c r="J62" s="285"/>
      <c r="K62" s="263"/>
      <c r="L62" s="263"/>
      <c r="M62" s="263"/>
      <c r="N62" s="264"/>
      <c r="O62" s="264"/>
      <c r="P62" s="264"/>
      <c r="Q62" s="264"/>
      <c r="R62" s="263"/>
      <c r="S62" s="263"/>
      <c r="T62" s="263"/>
      <c r="U62" s="263"/>
      <c r="V62" s="263"/>
      <c r="W62" s="263"/>
      <c r="X62" s="263"/>
      <c r="Y62" s="263"/>
      <c r="Z62" s="265"/>
      <c r="AA62" s="265"/>
      <c r="AB62" s="265"/>
      <c r="AC62" s="265"/>
      <c r="AD62" s="265"/>
      <c r="AE62" s="265"/>
      <c r="AF62" s="265"/>
      <c r="AG62" s="265" t="s">
        <v>171</v>
      </c>
      <c r="AH62" s="265">
        <v>0</v>
      </c>
      <c r="AI62" s="265"/>
      <c r="AJ62" s="265"/>
      <c r="AK62" s="265"/>
      <c r="AL62" s="265"/>
      <c r="AM62" s="265"/>
      <c r="AN62" s="265"/>
      <c r="AO62" s="265"/>
      <c r="AP62" s="265"/>
      <c r="AQ62" s="265"/>
      <c r="AR62" s="265"/>
      <c r="AS62" s="265"/>
      <c r="AT62" s="265"/>
      <c r="AU62" s="265"/>
      <c r="AV62" s="265"/>
      <c r="AW62" s="265"/>
      <c r="AX62" s="265"/>
      <c r="AY62" s="265"/>
      <c r="AZ62" s="265"/>
      <c r="BA62" s="265"/>
      <c r="BB62" s="265"/>
      <c r="BC62" s="265"/>
      <c r="BD62" s="265"/>
      <c r="BE62" s="265"/>
      <c r="BF62" s="265"/>
      <c r="BG62" s="265"/>
      <c r="BH62" s="265"/>
    </row>
    <row r="63" spans="1:60" ht="22.5" outlineLevel="1" x14ac:dyDescent="0.2">
      <c r="A63" s="256">
        <v>28</v>
      </c>
      <c r="B63" s="257" t="s">
        <v>2024</v>
      </c>
      <c r="C63" s="258" t="s">
        <v>2025</v>
      </c>
      <c r="D63" s="259" t="s">
        <v>397</v>
      </c>
      <c r="E63" s="260">
        <v>29.48</v>
      </c>
      <c r="F63" s="229"/>
      <c r="G63" s="300">
        <f>E63*F63</f>
        <v>0</v>
      </c>
      <c r="H63" s="314"/>
      <c r="I63" s="301">
        <f>H63*E63</f>
        <v>0</v>
      </c>
      <c r="J63" s="229"/>
      <c r="K63" s="300">
        <f>J63*E63</f>
        <v>0</v>
      </c>
      <c r="L63" s="300">
        <v>15</v>
      </c>
      <c r="M63" s="300">
        <v>2210.4149999999995</v>
      </c>
      <c r="N63" s="260">
        <v>2.1000000000000001E-4</v>
      </c>
      <c r="O63" s="260">
        <v>6.1908000000000006E-3</v>
      </c>
      <c r="P63" s="260">
        <v>0</v>
      </c>
      <c r="Q63" s="260">
        <v>0</v>
      </c>
      <c r="R63" s="300"/>
      <c r="S63" s="300" t="s">
        <v>1916</v>
      </c>
      <c r="T63" s="300" t="s">
        <v>1916</v>
      </c>
      <c r="U63" s="300">
        <v>7.0000000000000007E-2</v>
      </c>
      <c r="V63" s="300">
        <v>2.0636000000000001</v>
      </c>
      <c r="W63" s="300"/>
      <c r="X63" s="261" t="s">
        <v>1917</v>
      </c>
      <c r="Y63" s="263" t="s">
        <v>1918</v>
      </c>
      <c r="Z63" s="302">
        <f>I63</f>
        <v>0</v>
      </c>
      <c r="AA63" s="302">
        <f>K63</f>
        <v>0</v>
      </c>
      <c r="AB63" s="302">
        <f>M63</f>
        <v>2210.4149999999995</v>
      </c>
      <c r="AC63" s="303">
        <f>O63</f>
        <v>6.1908000000000006E-3</v>
      </c>
      <c r="AD63" s="303">
        <f>Q63</f>
        <v>0</v>
      </c>
      <c r="AE63" s="302">
        <f>V63</f>
        <v>2.0636000000000001</v>
      </c>
      <c r="AF63" s="302">
        <f>G63</f>
        <v>0</v>
      </c>
      <c r="AG63" s="265" t="s">
        <v>1919</v>
      </c>
      <c r="AH63" s="265"/>
      <c r="AI63" s="265"/>
      <c r="AJ63" s="265"/>
      <c r="AK63" s="265"/>
      <c r="AL63" s="265"/>
      <c r="AM63" s="265"/>
      <c r="AN63" s="265"/>
      <c r="AO63" s="265"/>
      <c r="AP63" s="265"/>
      <c r="AQ63" s="265"/>
      <c r="AR63" s="265"/>
      <c r="AS63" s="265"/>
      <c r="AT63" s="265"/>
      <c r="AU63" s="265"/>
      <c r="AV63" s="265"/>
      <c r="AW63" s="265"/>
      <c r="AX63" s="265"/>
      <c r="AY63" s="265"/>
      <c r="AZ63" s="265"/>
      <c r="BA63" s="265"/>
      <c r="BB63" s="265"/>
      <c r="BC63" s="265"/>
      <c r="BD63" s="265"/>
      <c r="BE63" s="265"/>
      <c r="BF63" s="265"/>
      <c r="BG63" s="265"/>
      <c r="BH63" s="265"/>
    </row>
    <row r="64" spans="1:60" outlineLevel="2" x14ac:dyDescent="0.2">
      <c r="A64" s="266"/>
      <c r="B64" s="267"/>
      <c r="C64" s="268" t="s">
        <v>1788</v>
      </c>
      <c r="D64" s="269"/>
      <c r="E64" s="270">
        <v>29.48</v>
      </c>
      <c r="F64" s="285"/>
      <c r="G64" s="263"/>
      <c r="H64" s="315"/>
      <c r="I64" s="305"/>
      <c r="J64" s="285"/>
      <c r="K64" s="263"/>
      <c r="L64" s="263"/>
      <c r="M64" s="263"/>
      <c r="N64" s="264"/>
      <c r="O64" s="264"/>
      <c r="P64" s="264"/>
      <c r="Q64" s="264"/>
      <c r="R64" s="263"/>
      <c r="S64" s="263"/>
      <c r="T64" s="263"/>
      <c r="U64" s="263"/>
      <c r="V64" s="263"/>
      <c r="W64" s="263"/>
      <c r="X64" s="263"/>
      <c r="Y64" s="263"/>
      <c r="Z64" s="265"/>
      <c r="AA64" s="265"/>
      <c r="AB64" s="265"/>
      <c r="AC64" s="265"/>
      <c r="AD64" s="265"/>
      <c r="AE64" s="265"/>
      <c r="AF64" s="265"/>
      <c r="AG64" s="265" t="s">
        <v>171</v>
      </c>
      <c r="AH64" s="265">
        <v>0</v>
      </c>
      <c r="AI64" s="265"/>
      <c r="AJ64" s="265"/>
      <c r="AK64" s="265"/>
      <c r="AL64" s="265"/>
      <c r="AM64" s="265"/>
      <c r="AN64" s="265"/>
      <c r="AO64" s="265"/>
      <c r="AP64" s="265"/>
      <c r="AQ64" s="265"/>
      <c r="AR64" s="265"/>
      <c r="AS64" s="265"/>
      <c r="AT64" s="265"/>
      <c r="AU64" s="265"/>
      <c r="AV64" s="265"/>
      <c r="AW64" s="265"/>
      <c r="AX64" s="265"/>
      <c r="AY64" s="265"/>
      <c r="AZ64" s="265"/>
      <c r="BA64" s="265"/>
      <c r="BB64" s="265"/>
      <c r="BC64" s="265"/>
      <c r="BD64" s="265"/>
      <c r="BE64" s="265"/>
      <c r="BF64" s="265"/>
      <c r="BG64" s="265"/>
      <c r="BH64" s="265"/>
    </row>
    <row r="65" spans="1:60" ht="22.5" outlineLevel="1" x14ac:dyDescent="0.2">
      <c r="A65" s="256">
        <v>30</v>
      </c>
      <c r="B65" s="257" t="s">
        <v>2026</v>
      </c>
      <c r="C65" s="258" t="s">
        <v>2027</v>
      </c>
      <c r="D65" s="259" t="s">
        <v>397</v>
      </c>
      <c r="E65" s="260">
        <v>36.85</v>
      </c>
      <c r="F65" s="229"/>
      <c r="G65" s="300">
        <f>E65*F65</f>
        <v>0</v>
      </c>
      <c r="H65" s="314"/>
      <c r="I65" s="301">
        <f>H65*E65</f>
        <v>0</v>
      </c>
      <c r="J65" s="229"/>
      <c r="K65" s="300">
        <f>J65*E65</f>
        <v>0</v>
      </c>
      <c r="L65" s="300">
        <v>15</v>
      </c>
      <c r="M65" s="300">
        <v>4428.4544999999998</v>
      </c>
      <c r="N65" s="260">
        <v>4.2999999999999999E-4</v>
      </c>
      <c r="O65" s="260">
        <v>1.5845500000000002E-2</v>
      </c>
      <c r="P65" s="260">
        <v>0</v>
      </c>
      <c r="Q65" s="260">
        <v>0</v>
      </c>
      <c r="R65" s="300"/>
      <c r="S65" s="300" t="s">
        <v>1916</v>
      </c>
      <c r="T65" s="300" t="s">
        <v>1916</v>
      </c>
      <c r="U65" s="300">
        <v>0.06</v>
      </c>
      <c r="V65" s="300">
        <v>2.2109999999999999</v>
      </c>
      <c r="W65" s="300"/>
      <c r="X65" s="261" t="s">
        <v>1917</v>
      </c>
      <c r="Y65" s="263" t="s">
        <v>1918</v>
      </c>
      <c r="Z65" s="302">
        <f>I65</f>
        <v>0</v>
      </c>
      <c r="AA65" s="302">
        <f>K65</f>
        <v>0</v>
      </c>
      <c r="AB65" s="302">
        <f>M65</f>
        <v>4428.4544999999998</v>
      </c>
      <c r="AC65" s="303">
        <f>O65</f>
        <v>1.5845500000000002E-2</v>
      </c>
      <c r="AD65" s="303">
        <f>Q65</f>
        <v>0</v>
      </c>
      <c r="AE65" s="302">
        <f>V65</f>
        <v>2.2109999999999999</v>
      </c>
      <c r="AF65" s="302">
        <f>G65</f>
        <v>0</v>
      </c>
      <c r="AG65" s="265" t="s">
        <v>1919</v>
      </c>
      <c r="AH65" s="265"/>
      <c r="AI65" s="265"/>
      <c r="AJ65" s="265"/>
      <c r="AK65" s="265"/>
      <c r="AL65" s="265"/>
      <c r="AM65" s="265"/>
      <c r="AN65" s="265"/>
      <c r="AO65" s="265"/>
      <c r="AP65" s="265"/>
      <c r="AQ65" s="265"/>
      <c r="AR65" s="265"/>
      <c r="AS65" s="265"/>
      <c r="AT65" s="265"/>
      <c r="AU65" s="265"/>
      <c r="AV65" s="265"/>
      <c r="AW65" s="265"/>
      <c r="AX65" s="265"/>
      <c r="AY65" s="265"/>
      <c r="AZ65" s="265"/>
      <c r="BA65" s="265"/>
      <c r="BB65" s="265"/>
      <c r="BC65" s="265"/>
      <c r="BD65" s="265"/>
      <c r="BE65" s="265"/>
      <c r="BF65" s="265"/>
      <c r="BG65" s="265"/>
      <c r="BH65" s="265"/>
    </row>
    <row r="66" spans="1:60" outlineLevel="2" x14ac:dyDescent="0.2">
      <c r="A66" s="266"/>
      <c r="B66" s="267"/>
      <c r="C66" s="268" t="s">
        <v>2028</v>
      </c>
      <c r="D66" s="269"/>
      <c r="E66" s="270">
        <v>36.85</v>
      </c>
      <c r="F66" s="285"/>
      <c r="G66" s="263"/>
      <c r="H66" s="315"/>
      <c r="I66" s="305"/>
      <c r="J66" s="285"/>
      <c r="K66" s="263"/>
      <c r="L66" s="263"/>
      <c r="M66" s="263"/>
      <c r="N66" s="264"/>
      <c r="O66" s="264"/>
      <c r="P66" s="264"/>
      <c r="Q66" s="264"/>
      <c r="R66" s="263"/>
      <c r="S66" s="263"/>
      <c r="T66" s="263"/>
      <c r="U66" s="263"/>
      <c r="V66" s="263"/>
      <c r="W66" s="263"/>
      <c r="X66" s="263"/>
      <c r="Y66" s="263"/>
      <c r="Z66" s="265"/>
      <c r="AA66" s="265"/>
      <c r="AB66" s="265"/>
      <c r="AC66" s="265"/>
      <c r="AD66" s="265"/>
      <c r="AE66" s="265"/>
      <c r="AF66" s="265"/>
      <c r="AG66" s="265" t="s">
        <v>171</v>
      </c>
      <c r="AH66" s="265">
        <v>0</v>
      </c>
      <c r="AI66" s="265"/>
      <c r="AJ66" s="265"/>
      <c r="AK66" s="265"/>
      <c r="AL66" s="265"/>
      <c r="AM66" s="265"/>
      <c r="AN66" s="265"/>
      <c r="AO66" s="265"/>
      <c r="AP66" s="265"/>
      <c r="AQ66" s="265"/>
      <c r="AR66" s="265"/>
      <c r="AS66" s="265"/>
      <c r="AT66" s="265"/>
      <c r="AU66" s="265"/>
      <c r="AV66" s="265"/>
      <c r="AW66" s="265"/>
      <c r="AX66" s="265"/>
      <c r="AY66" s="265"/>
      <c r="AZ66" s="265"/>
      <c r="BA66" s="265"/>
      <c r="BB66" s="265"/>
      <c r="BC66" s="265"/>
      <c r="BD66" s="265"/>
      <c r="BE66" s="265"/>
      <c r="BF66" s="265"/>
      <c r="BG66" s="265"/>
      <c r="BH66" s="265"/>
    </row>
    <row r="67" spans="1:60" ht="22.5" outlineLevel="1" x14ac:dyDescent="0.2">
      <c r="A67" s="256">
        <v>31</v>
      </c>
      <c r="B67" s="257" t="s">
        <v>2029</v>
      </c>
      <c r="C67" s="258" t="s">
        <v>2030</v>
      </c>
      <c r="D67" s="259" t="s">
        <v>397</v>
      </c>
      <c r="E67" s="260">
        <v>40.534999999999997</v>
      </c>
      <c r="F67" s="229"/>
      <c r="G67" s="300">
        <f>E67*F67</f>
        <v>0</v>
      </c>
      <c r="H67" s="314"/>
      <c r="I67" s="301">
        <f>H67*E67</f>
        <v>0</v>
      </c>
      <c r="J67" s="229"/>
      <c r="K67" s="300">
        <f>J67*E67</f>
        <v>0</v>
      </c>
      <c r="L67" s="300">
        <v>15</v>
      </c>
      <c r="M67" s="300">
        <v>24473.011999999999</v>
      </c>
      <c r="N67" s="260">
        <v>2.7699999999999999E-3</v>
      </c>
      <c r="O67" s="260">
        <v>0.11228194999999999</v>
      </c>
      <c r="P67" s="260">
        <v>0</v>
      </c>
      <c r="Q67" s="260">
        <v>0</v>
      </c>
      <c r="R67" s="300"/>
      <c r="S67" s="300" t="s">
        <v>1916</v>
      </c>
      <c r="T67" s="300" t="s">
        <v>1916</v>
      </c>
      <c r="U67" s="300">
        <v>0.15</v>
      </c>
      <c r="V67" s="300">
        <v>6.0802499999999995</v>
      </c>
      <c r="W67" s="300"/>
      <c r="X67" s="261" t="s">
        <v>1917</v>
      </c>
      <c r="Y67" s="263" t="s">
        <v>1918</v>
      </c>
      <c r="Z67" s="302">
        <f>I67</f>
        <v>0</v>
      </c>
      <c r="AA67" s="302">
        <f>K67</f>
        <v>0</v>
      </c>
      <c r="AB67" s="302">
        <f>M67</f>
        <v>24473.011999999999</v>
      </c>
      <c r="AC67" s="303">
        <f>O67</f>
        <v>0.11228194999999999</v>
      </c>
      <c r="AD67" s="303">
        <f>Q67</f>
        <v>0</v>
      </c>
      <c r="AE67" s="302">
        <f>V67</f>
        <v>6.0802499999999995</v>
      </c>
      <c r="AF67" s="302">
        <f>G67</f>
        <v>0</v>
      </c>
      <c r="AG67" s="265" t="s">
        <v>1919</v>
      </c>
      <c r="AH67" s="265"/>
      <c r="AI67" s="265"/>
      <c r="AJ67" s="265"/>
      <c r="AK67" s="265"/>
      <c r="AL67" s="265"/>
      <c r="AM67" s="265"/>
      <c r="AN67" s="265"/>
      <c r="AO67" s="265"/>
      <c r="AP67" s="265"/>
      <c r="AQ67" s="265"/>
      <c r="AR67" s="265"/>
      <c r="AS67" s="265"/>
      <c r="AT67" s="265"/>
      <c r="AU67" s="265"/>
      <c r="AV67" s="265"/>
      <c r="AW67" s="265"/>
      <c r="AX67" s="265"/>
      <c r="AY67" s="265"/>
      <c r="AZ67" s="265"/>
      <c r="BA67" s="265"/>
      <c r="BB67" s="265"/>
      <c r="BC67" s="265"/>
      <c r="BD67" s="265"/>
      <c r="BE67" s="265"/>
      <c r="BF67" s="265"/>
      <c r="BG67" s="265"/>
      <c r="BH67" s="265"/>
    </row>
    <row r="68" spans="1:60" outlineLevel="2" x14ac:dyDescent="0.2">
      <c r="A68" s="266"/>
      <c r="B68" s="267"/>
      <c r="C68" s="268" t="s">
        <v>2031</v>
      </c>
      <c r="D68" s="269"/>
      <c r="E68" s="270">
        <v>40.534999999999997</v>
      </c>
      <c r="F68" s="285"/>
      <c r="G68" s="263"/>
      <c r="H68" s="315"/>
      <c r="I68" s="305"/>
      <c r="J68" s="285"/>
      <c r="K68" s="263"/>
      <c r="L68" s="263"/>
      <c r="M68" s="263"/>
      <c r="N68" s="264"/>
      <c r="O68" s="264"/>
      <c r="P68" s="264"/>
      <c r="Q68" s="264"/>
      <c r="R68" s="263"/>
      <c r="S68" s="263"/>
      <c r="T68" s="263"/>
      <c r="U68" s="263"/>
      <c r="V68" s="263"/>
      <c r="W68" s="263"/>
      <c r="X68" s="263"/>
      <c r="Y68" s="263"/>
      <c r="Z68" s="265"/>
      <c r="AA68" s="265"/>
      <c r="AB68" s="265"/>
      <c r="AC68" s="265"/>
      <c r="AD68" s="265"/>
      <c r="AE68" s="265"/>
      <c r="AF68" s="265"/>
      <c r="AG68" s="265" t="s">
        <v>171</v>
      </c>
      <c r="AH68" s="265">
        <v>0</v>
      </c>
      <c r="AI68" s="265"/>
      <c r="AJ68" s="265"/>
      <c r="AK68" s="265"/>
      <c r="AL68" s="265"/>
      <c r="AM68" s="265"/>
      <c r="AN68" s="265"/>
      <c r="AO68" s="265"/>
      <c r="AP68" s="265"/>
      <c r="AQ68" s="265"/>
      <c r="AR68" s="265"/>
      <c r="AS68" s="265"/>
      <c r="AT68" s="265"/>
      <c r="AU68" s="265"/>
      <c r="AV68" s="265"/>
      <c r="AW68" s="265"/>
      <c r="AX68" s="265"/>
      <c r="AY68" s="265"/>
      <c r="AZ68" s="265"/>
      <c r="BA68" s="265"/>
      <c r="BB68" s="265"/>
      <c r="BC68" s="265"/>
      <c r="BD68" s="265"/>
      <c r="BE68" s="265"/>
      <c r="BF68" s="265"/>
      <c r="BG68" s="265"/>
      <c r="BH68" s="265"/>
    </row>
    <row r="69" spans="1:60" outlineLevel="1" x14ac:dyDescent="0.2">
      <c r="A69" s="256">
        <v>44</v>
      </c>
      <c r="B69" s="257" t="s">
        <v>2032</v>
      </c>
      <c r="C69" s="258" t="s">
        <v>2033</v>
      </c>
      <c r="D69" s="259" t="s">
        <v>525</v>
      </c>
      <c r="E69" s="260">
        <v>7.37</v>
      </c>
      <c r="F69" s="229"/>
      <c r="G69" s="300">
        <f>E69*F69</f>
        <v>0</v>
      </c>
      <c r="H69" s="314"/>
      <c r="I69" s="301">
        <f>H69*E69</f>
        <v>0</v>
      </c>
      <c r="J69" s="229"/>
      <c r="K69" s="300">
        <f>J69*E69</f>
        <v>0</v>
      </c>
      <c r="L69" s="300">
        <v>15</v>
      </c>
      <c r="M69" s="300">
        <v>1512.8824999999999</v>
      </c>
      <c r="N69" s="260">
        <v>1.2E-4</v>
      </c>
      <c r="O69" s="260">
        <v>8.8440000000000003E-4</v>
      </c>
      <c r="P69" s="260">
        <v>0</v>
      </c>
      <c r="Q69" s="260">
        <v>0</v>
      </c>
      <c r="R69" s="300"/>
      <c r="S69" s="300" t="s">
        <v>1916</v>
      </c>
      <c r="T69" s="300" t="s">
        <v>1916</v>
      </c>
      <c r="U69" s="300">
        <v>0.33</v>
      </c>
      <c r="V69" s="300">
        <v>2.4321000000000002</v>
      </c>
      <c r="W69" s="300"/>
      <c r="X69" s="261" t="s">
        <v>1917</v>
      </c>
      <c r="Y69" s="263" t="s">
        <v>1918</v>
      </c>
      <c r="Z69" s="302">
        <f>I69</f>
        <v>0</v>
      </c>
      <c r="AA69" s="302">
        <f>K69</f>
        <v>0</v>
      </c>
      <c r="AB69" s="302">
        <f>M69</f>
        <v>1512.8824999999999</v>
      </c>
      <c r="AC69" s="303">
        <f>O69</f>
        <v>8.8440000000000003E-4</v>
      </c>
      <c r="AD69" s="303">
        <f>Q69</f>
        <v>0</v>
      </c>
      <c r="AE69" s="302">
        <f>V69</f>
        <v>2.4321000000000002</v>
      </c>
      <c r="AF69" s="302">
        <f>G69</f>
        <v>0</v>
      </c>
      <c r="AG69" s="265" t="s">
        <v>1919</v>
      </c>
      <c r="AH69" s="265"/>
      <c r="AI69" s="265"/>
      <c r="AJ69" s="265"/>
      <c r="AK69" s="265"/>
      <c r="AL69" s="265"/>
      <c r="AM69" s="265"/>
      <c r="AN69" s="265"/>
      <c r="AO69" s="265"/>
      <c r="AP69" s="265"/>
      <c r="AQ69" s="265"/>
      <c r="AR69" s="265"/>
      <c r="AS69" s="265"/>
      <c r="AT69" s="265"/>
      <c r="AU69" s="265"/>
      <c r="AV69" s="265"/>
      <c r="AW69" s="265"/>
      <c r="AX69" s="265"/>
      <c r="AY69" s="265"/>
      <c r="AZ69" s="265"/>
      <c r="BA69" s="265"/>
      <c r="BB69" s="265"/>
      <c r="BC69" s="265"/>
      <c r="BD69" s="265"/>
      <c r="BE69" s="265"/>
      <c r="BF69" s="265"/>
      <c r="BG69" s="265"/>
      <c r="BH69" s="265"/>
    </row>
    <row r="70" spans="1:60" outlineLevel="2" x14ac:dyDescent="0.2">
      <c r="A70" s="266"/>
      <c r="B70" s="267"/>
      <c r="C70" s="268" t="s">
        <v>2034</v>
      </c>
      <c r="D70" s="269"/>
      <c r="E70" s="270">
        <v>7.37</v>
      </c>
      <c r="F70" s="285"/>
      <c r="G70" s="263"/>
      <c r="H70" s="315"/>
      <c r="I70" s="305"/>
      <c r="J70" s="285"/>
      <c r="K70" s="263"/>
      <c r="L70" s="263"/>
      <c r="M70" s="263"/>
      <c r="N70" s="264"/>
      <c r="O70" s="264"/>
      <c r="P70" s="264"/>
      <c r="Q70" s="264"/>
      <c r="R70" s="263"/>
      <c r="S70" s="263"/>
      <c r="T70" s="263"/>
      <c r="U70" s="263"/>
      <c r="V70" s="263"/>
      <c r="W70" s="263"/>
      <c r="X70" s="263"/>
      <c r="Y70" s="263"/>
      <c r="Z70" s="265"/>
      <c r="AA70" s="265"/>
      <c r="AB70" s="265"/>
      <c r="AC70" s="265"/>
      <c r="AD70" s="265"/>
      <c r="AE70" s="265"/>
      <c r="AF70" s="265"/>
      <c r="AG70" s="265" t="s">
        <v>171</v>
      </c>
      <c r="AH70" s="265">
        <v>0</v>
      </c>
      <c r="AI70" s="265"/>
      <c r="AJ70" s="265"/>
      <c r="AK70" s="265"/>
      <c r="AL70" s="265"/>
      <c r="AM70" s="265"/>
      <c r="AN70" s="265"/>
      <c r="AO70" s="265"/>
      <c r="AP70" s="265"/>
      <c r="AQ70" s="265"/>
      <c r="AR70" s="265"/>
      <c r="AS70" s="265"/>
      <c r="AT70" s="265"/>
      <c r="AU70" s="265"/>
      <c r="AV70" s="265"/>
      <c r="AW70" s="265"/>
      <c r="AX70" s="265"/>
      <c r="AY70" s="265"/>
      <c r="AZ70" s="265"/>
      <c r="BA70" s="265"/>
      <c r="BB70" s="265"/>
      <c r="BC70" s="265"/>
      <c r="BD70" s="265"/>
      <c r="BE70" s="265"/>
      <c r="BF70" s="265"/>
      <c r="BG70" s="265"/>
      <c r="BH70" s="265"/>
    </row>
    <row r="71" spans="1:60" outlineLevel="1" x14ac:dyDescent="0.2">
      <c r="A71" s="256">
        <v>48</v>
      </c>
      <c r="B71" s="257" t="s">
        <v>2035</v>
      </c>
      <c r="C71" s="258" t="s">
        <v>2190</v>
      </c>
      <c r="D71" s="259" t="s">
        <v>397</v>
      </c>
      <c r="E71" s="260">
        <v>25.795000000000002</v>
      </c>
      <c r="F71" s="229"/>
      <c r="G71" s="300">
        <f>E71*F71</f>
        <v>0</v>
      </c>
      <c r="H71" s="314"/>
      <c r="I71" s="301">
        <f>H71*E71</f>
        <v>0</v>
      </c>
      <c r="J71" s="229"/>
      <c r="K71" s="300">
        <f>J71*E71</f>
        <v>0</v>
      </c>
      <c r="L71" s="300">
        <v>15</v>
      </c>
      <c r="M71" s="300">
        <v>5013.2639999999992</v>
      </c>
      <c r="N71" s="260">
        <v>0</v>
      </c>
      <c r="O71" s="260">
        <v>0</v>
      </c>
      <c r="P71" s="260">
        <v>0</v>
      </c>
      <c r="Q71" s="260">
        <v>0</v>
      </c>
      <c r="R71" s="300"/>
      <c r="S71" s="300" t="s">
        <v>1916</v>
      </c>
      <c r="T71" s="300" t="s">
        <v>1916</v>
      </c>
      <c r="U71" s="300">
        <v>0.3</v>
      </c>
      <c r="V71" s="300">
        <v>7.7385000000000002</v>
      </c>
      <c r="W71" s="300"/>
      <c r="X71" s="261" t="s">
        <v>1917</v>
      </c>
      <c r="Y71" s="263" t="s">
        <v>1918</v>
      </c>
      <c r="Z71" s="302">
        <f>I71</f>
        <v>0</v>
      </c>
      <c r="AA71" s="302">
        <f>K71</f>
        <v>0</v>
      </c>
      <c r="AB71" s="302">
        <f>M71</f>
        <v>5013.2639999999992</v>
      </c>
      <c r="AC71" s="303">
        <f>O71</f>
        <v>0</v>
      </c>
      <c r="AD71" s="303">
        <f>Q71</f>
        <v>0</v>
      </c>
      <c r="AE71" s="302">
        <f>V71</f>
        <v>7.7385000000000002</v>
      </c>
      <c r="AF71" s="302">
        <f>G71</f>
        <v>0</v>
      </c>
      <c r="AG71" s="265" t="s">
        <v>1919</v>
      </c>
      <c r="AH71" s="265"/>
      <c r="AI71" s="265"/>
      <c r="AJ71" s="265"/>
      <c r="AK71" s="265"/>
      <c r="AL71" s="265"/>
      <c r="AM71" s="265"/>
      <c r="AN71" s="265"/>
      <c r="AO71" s="265"/>
      <c r="AP71" s="265"/>
      <c r="AQ71" s="265"/>
      <c r="AR71" s="265"/>
      <c r="AS71" s="265"/>
      <c r="AT71" s="265"/>
      <c r="AU71" s="265"/>
      <c r="AV71" s="265"/>
      <c r="AW71" s="265"/>
      <c r="AX71" s="265"/>
      <c r="AY71" s="265"/>
      <c r="AZ71" s="265"/>
      <c r="BA71" s="265"/>
      <c r="BB71" s="265"/>
      <c r="BC71" s="265"/>
      <c r="BD71" s="265"/>
      <c r="BE71" s="265"/>
      <c r="BF71" s="265"/>
      <c r="BG71" s="265"/>
      <c r="BH71" s="265"/>
    </row>
    <row r="72" spans="1:60" outlineLevel="2" x14ac:dyDescent="0.2">
      <c r="A72" s="266"/>
      <c r="B72" s="267"/>
      <c r="C72" s="268" t="s">
        <v>2036</v>
      </c>
      <c r="D72" s="269"/>
      <c r="E72" s="270">
        <v>25.795000000000002</v>
      </c>
      <c r="F72" s="285"/>
      <c r="G72" s="263"/>
      <c r="H72" s="315"/>
      <c r="I72" s="305"/>
      <c r="J72" s="285"/>
      <c r="K72" s="263"/>
      <c r="L72" s="263"/>
      <c r="M72" s="263"/>
      <c r="N72" s="264"/>
      <c r="O72" s="264"/>
      <c r="P72" s="264"/>
      <c r="Q72" s="264"/>
      <c r="R72" s="263"/>
      <c r="S72" s="263"/>
      <c r="T72" s="263"/>
      <c r="U72" s="263"/>
      <c r="V72" s="263"/>
      <c r="W72" s="263"/>
      <c r="X72" s="263"/>
      <c r="Y72" s="263"/>
      <c r="Z72" s="265"/>
      <c r="AA72" s="265"/>
      <c r="AB72" s="265"/>
      <c r="AC72" s="265"/>
      <c r="AD72" s="265"/>
      <c r="AE72" s="265"/>
      <c r="AF72" s="265"/>
      <c r="AG72" s="265" t="s">
        <v>171</v>
      </c>
      <c r="AH72" s="265">
        <v>0</v>
      </c>
      <c r="AI72" s="265"/>
      <c r="AJ72" s="265"/>
      <c r="AK72" s="265"/>
      <c r="AL72" s="265"/>
      <c r="AM72" s="265"/>
      <c r="AN72" s="265"/>
      <c r="AO72" s="265"/>
      <c r="AP72" s="265"/>
      <c r="AQ72" s="265"/>
      <c r="AR72" s="265"/>
      <c r="AS72" s="265"/>
      <c r="AT72" s="265"/>
      <c r="AU72" s="265"/>
      <c r="AV72" s="265"/>
      <c r="AW72" s="265"/>
      <c r="AX72" s="265"/>
      <c r="AY72" s="265"/>
      <c r="AZ72" s="265"/>
      <c r="BA72" s="265"/>
      <c r="BB72" s="265"/>
      <c r="BC72" s="265"/>
      <c r="BD72" s="265"/>
      <c r="BE72" s="265"/>
      <c r="BF72" s="265"/>
      <c r="BG72" s="265"/>
      <c r="BH72" s="265"/>
    </row>
    <row r="73" spans="1:60" outlineLevel="1" x14ac:dyDescent="0.2">
      <c r="A73" s="256">
        <v>56</v>
      </c>
      <c r="B73" s="257" t="s">
        <v>2037</v>
      </c>
      <c r="C73" s="258" t="s">
        <v>2191</v>
      </c>
      <c r="D73" s="259" t="s">
        <v>397</v>
      </c>
      <c r="E73" s="260">
        <v>25.795000000000002</v>
      </c>
      <c r="F73" s="229"/>
      <c r="G73" s="300">
        <f>E73*F73</f>
        <v>0</v>
      </c>
      <c r="H73" s="314"/>
      <c r="I73" s="301">
        <f>H73*E73</f>
        <v>0</v>
      </c>
      <c r="J73" s="229"/>
      <c r="K73" s="300">
        <f>J73*E73</f>
        <v>0</v>
      </c>
      <c r="L73" s="300">
        <v>15</v>
      </c>
      <c r="M73" s="300">
        <v>2005.3009999999999</v>
      </c>
      <c r="N73" s="260">
        <v>3.6999999999999999E-4</v>
      </c>
      <c r="O73" s="260">
        <v>9.5441500000000012E-3</v>
      </c>
      <c r="P73" s="260">
        <v>0</v>
      </c>
      <c r="Q73" s="260">
        <v>0</v>
      </c>
      <c r="R73" s="300" t="s">
        <v>1978</v>
      </c>
      <c r="S73" s="300" t="s">
        <v>1916</v>
      </c>
      <c r="T73" s="300" t="s">
        <v>1916</v>
      </c>
      <c r="U73" s="300">
        <v>0</v>
      </c>
      <c r="V73" s="300">
        <v>0</v>
      </c>
      <c r="W73" s="300"/>
      <c r="X73" s="261" t="s">
        <v>1938</v>
      </c>
      <c r="Y73" s="263" t="s">
        <v>1918</v>
      </c>
      <c r="Z73" s="302">
        <f>I73</f>
        <v>0</v>
      </c>
      <c r="AA73" s="302">
        <f>K73</f>
        <v>0</v>
      </c>
      <c r="AB73" s="302">
        <f>M73</f>
        <v>2005.3009999999999</v>
      </c>
      <c r="AC73" s="303">
        <f>O73</f>
        <v>9.5441500000000012E-3</v>
      </c>
      <c r="AD73" s="303">
        <f>Q73</f>
        <v>0</v>
      </c>
      <c r="AE73" s="302">
        <f>V73</f>
        <v>0</v>
      </c>
      <c r="AF73" s="302">
        <f>G73</f>
        <v>0</v>
      </c>
      <c r="AG73" s="265" t="s">
        <v>1939</v>
      </c>
      <c r="AH73" s="265"/>
      <c r="AI73" s="265"/>
      <c r="AJ73" s="265"/>
      <c r="AK73" s="265"/>
      <c r="AL73" s="265"/>
      <c r="AM73" s="265"/>
      <c r="AN73" s="265"/>
      <c r="AO73" s="265"/>
      <c r="AP73" s="265"/>
      <c r="AQ73" s="265"/>
      <c r="AR73" s="265"/>
      <c r="AS73" s="265"/>
      <c r="AT73" s="265"/>
      <c r="AU73" s="265"/>
      <c r="AV73" s="265"/>
      <c r="AW73" s="265"/>
      <c r="AX73" s="265"/>
      <c r="AY73" s="265"/>
      <c r="AZ73" s="265"/>
      <c r="BA73" s="265"/>
      <c r="BB73" s="265"/>
      <c r="BC73" s="265"/>
      <c r="BD73" s="265"/>
      <c r="BE73" s="265"/>
      <c r="BF73" s="265"/>
      <c r="BG73" s="265"/>
      <c r="BH73" s="265"/>
    </row>
    <row r="74" spans="1:60" outlineLevel="2" x14ac:dyDescent="0.2">
      <c r="A74" s="266"/>
      <c r="B74" s="267"/>
      <c r="C74" s="268" t="s">
        <v>2038</v>
      </c>
      <c r="D74" s="269"/>
      <c r="E74" s="270">
        <v>25.795000000000002</v>
      </c>
      <c r="F74" s="285"/>
      <c r="G74" s="263"/>
      <c r="H74" s="315"/>
      <c r="I74" s="305"/>
      <c r="J74" s="285"/>
      <c r="K74" s="263"/>
      <c r="L74" s="263"/>
      <c r="M74" s="263"/>
      <c r="N74" s="264"/>
      <c r="O74" s="264"/>
      <c r="P74" s="264"/>
      <c r="Q74" s="264"/>
      <c r="R74" s="263"/>
      <c r="S74" s="263"/>
      <c r="T74" s="263"/>
      <c r="U74" s="263"/>
      <c r="V74" s="263"/>
      <c r="W74" s="263"/>
      <c r="X74" s="263"/>
      <c r="Y74" s="263"/>
      <c r="Z74" s="265"/>
      <c r="AA74" s="265"/>
      <c r="AB74" s="265"/>
      <c r="AC74" s="265"/>
      <c r="AD74" s="265"/>
      <c r="AE74" s="265"/>
      <c r="AF74" s="265"/>
      <c r="AG74" s="265" t="s">
        <v>171</v>
      </c>
      <c r="AH74" s="265">
        <v>5</v>
      </c>
      <c r="AI74" s="265"/>
      <c r="AJ74" s="265"/>
      <c r="AK74" s="265"/>
      <c r="AL74" s="265"/>
      <c r="AM74" s="265"/>
      <c r="AN74" s="265"/>
      <c r="AO74" s="265"/>
      <c r="AP74" s="265"/>
      <c r="AQ74" s="265"/>
      <c r="AR74" s="265"/>
      <c r="AS74" s="265"/>
      <c r="AT74" s="265"/>
      <c r="AU74" s="265"/>
      <c r="AV74" s="265"/>
      <c r="AW74" s="265"/>
      <c r="AX74" s="265"/>
      <c r="AY74" s="265"/>
      <c r="AZ74" s="265"/>
      <c r="BA74" s="265"/>
      <c r="BB74" s="265"/>
      <c r="BC74" s="265"/>
      <c r="BD74" s="265"/>
      <c r="BE74" s="265"/>
      <c r="BF74" s="265"/>
      <c r="BG74" s="265"/>
      <c r="BH74" s="265"/>
    </row>
    <row r="75" spans="1:60" ht="22.5" outlineLevel="1" x14ac:dyDescent="0.2">
      <c r="A75" s="256">
        <v>68</v>
      </c>
      <c r="B75" s="257" t="s">
        <v>2039</v>
      </c>
      <c r="C75" s="258" t="s">
        <v>2040</v>
      </c>
      <c r="D75" s="259" t="s">
        <v>525</v>
      </c>
      <c r="E75" s="260">
        <v>2.2109999999999999</v>
      </c>
      <c r="F75" s="229"/>
      <c r="G75" s="300">
        <f>E75*F75</f>
        <v>0</v>
      </c>
      <c r="H75" s="314"/>
      <c r="I75" s="301">
        <f>H75*E75</f>
        <v>0</v>
      </c>
      <c r="J75" s="229"/>
      <c r="K75" s="300">
        <f>J75*E75</f>
        <v>0</v>
      </c>
      <c r="L75" s="300">
        <v>15</v>
      </c>
      <c r="M75" s="300">
        <v>2570.6179999999999</v>
      </c>
      <c r="N75" s="260">
        <v>5.28E-3</v>
      </c>
      <c r="O75" s="260">
        <v>1.167408E-2</v>
      </c>
      <c r="P75" s="260">
        <v>0</v>
      </c>
      <c r="Q75" s="260">
        <v>0</v>
      </c>
      <c r="R75" s="300"/>
      <c r="S75" s="300" t="s">
        <v>1916</v>
      </c>
      <c r="T75" s="300" t="s">
        <v>1916</v>
      </c>
      <c r="U75" s="300">
        <v>1.97</v>
      </c>
      <c r="V75" s="300">
        <v>4.3556699999999999</v>
      </c>
      <c r="W75" s="300"/>
      <c r="X75" s="261" t="s">
        <v>1917</v>
      </c>
      <c r="Y75" s="263" t="s">
        <v>1918</v>
      </c>
      <c r="Z75" s="302">
        <f>I75</f>
        <v>0</v>
      </c>
      <c r="AA75" s="302">
        <f>K75</f>
        <v>0</v>
      </c>
      <c r="AB75" s="302">
        <f>M75</f>
        <v>2570.6179999999999</v>
      </c>
      <c r="AC75" s="303">
        <f>O75</f>
        <v>1.167408E-2</v>
      </c>
      <c r="AD75" s="303">
        <f>Q75</f>
        <v>0</v>
      </c>
      <c r="AE75" s="302">
        <f>V75</f>
        <v>4.3556699999999999</v>
      </c>
      <c r="AF75" s="302">
        <f>G75</f>
        <v>0</v>
      </c>
      <c r="AG75" s="265" t="s">
        <v>1919</v>
      </c>
      <c r="AH75" s="265"/>
      <c r="AI75" s="265"/>
      <c r="AJ75" s="265"/>
      <c r="AK75" s="265"/>
      <c r="AL75" s="265"/>
      <c r="AM75" s="265"/>
      <c r="AN75" s="265"/>
      <c r="AO75" s="265"/>
      <c r="AP75" s="265"/>
      <c r="AQ75" s="265"/>
      <c r="AR75" s="265"/>
      <c r="AS75" s="265"/>
      <c r="AT75" s="265"/>
      <c r="AU75" s="265"/>
      <c r="AV75" s="265"/>
      <c r="AW75" s="265"/>
      <c r="AX75" s="265"/>
      <c r="AY75" s="265"/>
      <c r="AZ75" s="265"/>
      <c r="BA75" s="265"/>
      <c r="BB75" s="265"/>
      <c r="BC75" s="265"/>
      <c r="BD75" s="265"/>
      <c r="BE75" s="265"/>
      <c r="BF75" s="265"/>
      <c r="BG75" s="265"/>
      <c r="BH75" s="265"/>
    </row>
    <row r="76" spans="1:60" outlineLevel="2" x14ac:dyDescent="0.2">
      <c r="A76" s="266"/>
      <c r="B76" s="267"/>
      <c r="C76" s="268" t="s">
        <v>1725</v>
      </c>
      <c r="D76" s="269"/>
      <c r="E76" s="270">
        <v>2.2109999999999999</v>
      </c>
      <c r="F76" s="285"/>
      <c r="G76" s="263"/>
      <c r="H76" s="315"/>
      <c r="I76" s="305"/>
      <c r="J76" s="285"/>
      <c r="K76" s="263"/>
      <c r="L76" s="263"/>
      <c r="M76" s="263"/>
      <c r="N76" s="264"/>
      <c r="O76" s="264"/>
      <c r="P76" s="264"/>
      <c r="Q76" s="264"/>
      <c r="R76" s="263"/>
      <c r="S76" s="263"/>
      <c r="T76" s="263"/>
      <c r="U76" s="263"/>
      <c r="V76" s="263"/>
      <c r="W76" s="263"/>
      <c r="X76" s="263"/>
      <c r="Y76" s="263"/>
      <c r="Z76" s="265"/>
      <c r="AA76" s="265"/>
      <c r="AB76" s="265"/>
      <c r="AC76" s="265"/>
      <c r="AD76" s="265"/>
      <c r="AE76" s="265"/>
      <c r="AF76" s="265"/>
      <c r="AG76" s="265" t="s">
        <v>171</v>
      </c>
      <c r="AH76" s="265">
        <v>0</v>
      </c>
      <c r="AI76" s="265"/>
      <c r="AJ76" s="265"/>
      <c r="AK76" s="265"/>
      <c r="AL76" s="265"/>
      <c r="AM76" s="265"/>
      <c r="AN76" s="265"/>
      <c r="AO76" s="265"/>
      <c r="AP76" s="265"/>
      <c r="AQ76" s="265"/>
      <c r="AR76" s="265"/>
      <c r="AS76" s="265"/>
      <c r="AT76" s="265"/>
      <c r="AU76" s="265"/>
      <c r="AV76" s="265"/>
      <c r="AW76" s="265"/>
      <c r="AX76" s="265"/>
      <c r="AY76" s="265"/>
      <c r="AZ76" s="265"/>
      <c r="BA76" s="265"/>
      <c r="BB76" s="265"/>
      <c r="BC76" s="265"/>
      <c r="BD76" s="265"/>
      <c r="BE76" s="265"/>
      <c r="BF76" s="265"/>
      <c r="BG76" s="265"/>
      <c r="BH76" s="265"/>
    </row>
    <row r="77" spans="1:60" x14ac:dyDescent="0.2">
      <c r="A77" s="290" t="s">
        <v>1677</v>
      </c>
      <c r="B77" s="291" t="s">
        <v>2041</v>
      </c>
      <c r="C77" s="292" t="s">
        <v>2042</v>
      </c>
      <c r="D77" s="293"/>
      <c r="E77" s="294"/>
      <c r="F77" s="295"/>
      <c r="G77" s="295">
        <f>SUM(G78:G81)</f>
        <v>0</v>
      </c>
      <c r="H77" s="296"/>
      <c r="I77" s="297">
        <f>SUM(I78:I81)</f>
        <v>0</v>
      </c>
      <c r="J77" s="295"/>
      <c r="K77" s="295">
        <f>SUM(K78:K81)</f>
        <v>0</v>
      </c>
      <c r="L77" s="295"/>
      <c r="M77" s="295">
        <f>SUM(AB78:AB81)</f>
        <v>10030.76</v>
      </c>
      <c r="N77" s="294"/>
      <c r="O77" s="294">
        <f>SUM(AC78:AC81)</f>
        <v>0</v>
      </c>
      <c r="P77" s="294"/>
      <c r="Q77" s="294">
        <f>SUM(AD78:AD81)</f>
        <v>0</v>
      </c>
      <c r="R77" s="295"/>
      <c r="S77" s="295"/>
      <c r="T77" s="295"/>
      <c r="U77" s="295"/>
      <c r="V77" s="295">
        <f>SUM(AE78:AE81)</f>
        <v>2.91852</v>
      </c>
      <c r="W77" s="295"/>
      <c r="X77" s="298"/>
      <c r="Y77" s="299"/>
      <c r="AG77" s="230" t="s">
        <v>1914</v>
      </c>
    </row>
    <row r="78" spans="1:60" ht="22.5" outlineLevel="1" x14ac:dyDescent="0.2">
      <c r="A78" s="256">
        <v>58</v>
      </c>
      <c r="B78" s="257" t="s">
        <v>2043</v>
      </c>
      <c r="C78" s="258" t="s">
        <v>2044</v>
      </c>
      <c r="D78" s="259" t="s">
        <v>1734</v>
      </c>
      <c r="E78" s="260">
        <v>4.4219999999999997</v>
      </c>
      <c r="F78" s="229"/>
      <c r="G78" s="300">
        <f>E78*F78</f>
        <v>0</v>
      </c>
      <c r="H78" s="314"/>
      <c r="I78" s="301">
        <f>H78*E78</f>
        <v>0</v>
      </c>
      <c r="J78" s="229"/>
      <c r="K78" s="300">
        <f>J78*E78</f>
        <v>0</v>
      </c>
      <c r="L78" s="300">
        <v>15</v>
      </c>
      <c r="M78" s="300">
        <v>8111.0535</v>
      </c>
      <c r="N78" s="260">
        <v>0</v>
      </c>
      <c r="O78" s="260">
        <v>0</v>
      </c>
      <c r="P78" s="260">
        <v>0</v>
      </c>
      <c r="Q78" s="260">
        <v>0</v>
      </c>
      <c r="R78" s="300"/>
      <c r="S78" s="300" t="s">
        <v>1936</v>
      </c>
      <c r="T78" s="300" t="s">
        <v>1937</v>
      </c>
      <c r="U78" s="300">
        <v>0</v>
      </c>
      <c r="V78" s="300">
        <v>0</v>
      </c>
      <c r="W78" s="300"/>
      <c r="X78" s="261" t="s">
        <v>1938</v>
      </c>
      <c r="Y78" s="263" t="s">
        <v>1918</v>
      </c>
      <c r="Z78" s="302">
        <f>I78</f>
        <v>0</v>
      </c>
      <c r="AA78" s="302">
        <f>K78</f>
        <v>0</v>
      </c>
      <c r="AB78" s="302">
        <f>M78</f>
        <v>8111.0535</v>
      </c>
      <c r="AC78" s="303">
        <f>O78</f>
        <v>0</v>
      </c>
      <c r="AD78" s="303">
        <f>Q78</f>
        <v>0</v>
      </c>
      <c r="AE78" s="302">
        <f>V78</f>
        <v>0</v>
      </c>
      <c r="AF78" s="302">
        <f>G78</f>
        <v>0</v>
      </c>
      <c r="AG78" s="265" t="s">
        <v>1939</v>
      </c>
      <c r="AH78" s="265"/>
      <c r="AI78" s="265"/>
      <c r="AJ78" s="265"/>
      <c r="AK78" s="265"/>
      <c r="AL78" s="265"/>
      <c r="AM78" s="265"/>
      <c r="AN78" s="265"/>
      <c r="AO78" s="265"/>
      <c r="AP78" s="265"/>
      <c r="AQ78" s="265"/>
      <c r="AR78" s="265"/>
      <c r="AS78" s="265"/>
      <c r="AT78" s="265"/>
      <c r="AU78" s="265"/>
      <c r="AV78" s="265"/>
      <c r="AW78" s="265"/>
      <c r="AX78" s="265"/>
      <c r="AY78" s="265"/>
      <c r="AZ78" s="265"/>
      <c r="BA78" s="265"/>
      <c r="BB78" s="265"/>
      <c r="BC78" s="265"/>
      <c r="BD78" s="265"/>
      <c r="BE78" s="265"/>
      <c r="BF78" s="265"/>
      <c r="BG78" s="265"/>
      <c r="BH78" s="265"/>
    </row>
    <row r="79" spans="1:60" outlineLevel="2" x14ac:dyDescent="0.2">
      <c r="A79" s="266"/>
      <c r="B79" s="267"/>
      <c r="C79" s="268" t="s">
        <v>1802</v>
      </c>
      <c r="D79" s="269"/>
      <c r="E79" s="270">
        <v>4.4219999999999997</v>
      </c>
      <c r="F79" s="285"/>
      <c r="G79" s="263"/>
      <c r="H79" s="315"/>
      <c r="I79" s="305"/>
      <c r="J79" s="285"/>
      <c r="K79" s="263"/>
      <c r="L79" s="263"/>
      <c r="M79" s="263"/>
      <c r="N79" s="264"/>
      <c r="O79" s="264"/>
      <c r="P79" s="264"/>
      <c r="Q79" s="264"/>
      <c r="R79" s="263"/>
      <c r="S79" s="263"/>
      <c r="T79" s="263"/>
      <c r="U79" s="263"/>
      <c r="V79" s="263"/>
      <c r="W79" s="263"/>
      <c r="X79" s="263"/>
      <c r="Y79" s="263"/>
      <c r="Z79" s="265"/>
      <c r="AA79" s="265"/>
      <c r="AB79" s="265"/>
      <c r="AC79" s="265"/>
      <c r="AD79" s="265"/>
      <c r="AE79" s="265"/>
      <c r="AF79" s="265"/>
      <c r="AG79" s="265" t="s">
        <v>171</v>
      </c>
      <c r="AH79" s="265">
        <v>0</v>
      </c>
      <c r="AI79" s="265"/>
      <c r="AJ79" s="265"/>
      <c r="AK79" s="265"/>
      <c r="AL79" s="265"/>
      <c r="AM79" s="265"/>
      <c r="AN79" s="265"/>
      <c r="AO79" s="265"/>
      <c r="AP79" s="265"/>
      <c r="AQ79" s="265"/>
      <c r="AR79" s="265"/>
      <c r="AS79" s="265"/>
      <c r="AT79" s="265"/>
      <c r="AU79" s="265"/>
      <c r="AV79" s="265"/>
      <c r="AW79" s="265"/>
      <c r="AX79" s="265"/>
      <c r="AY79" s="265"/>
      <c r="AZ79" s="265"/>
      <c r="BA79" s="265"/>
      <c r="BB79" s="265"/>
      <c r="BC79" s="265"/>
      <c r="BD79" s="265"/>
      <c r="BE79" s="265"/>
      <c r="BF79" s="265"/>
      <c r="BG79" s="265"/>
      <c r="BH79" s="265"/>
    </row>
    <row r="80" spans="1:60" outlineLevel="1" x14ac:dyDescent="0.2">
      <c r="A80" s="256">
        <v>70</v>
      </c>
      <c r="B80" s="257" t="s">
        <v>2045</v>
      </c>
      <c r="C80" s="258" t="s">
        <v>2046</v>
      </c>
      <c r="D80" s="259" t="s">
        <v>525</v>
      </c>
      <c r="E80" s="260">
        <v>4.4219999999999997</v>
      </c>
      <c r="F80" s="229"/>
      <c r="G80" s="300">
        <f>E80*F80</f>
        <v>0</v>
      </c>
      <c r="H80" s="314"/>
      <c r="I80" s="301">
        <f>H80*E80</f>
        <v>0</v>
      </c>
      <c r="J80" s="229"/>
      <c r="K80" s="300">
        <f>J80*E80</f>
        <v>0</v>
      </c>
      <c r="L80" s="300">
        <v>15</v>
      </c>
      <c r="M80" s="300">
        <v>1919.7064999999998</v>
      </c>
      <c r="N80" s="260">
        <v>0</v>
      </c>
      <c r="O80" s="260">
        <v>0</v>
      </c>
      <c r="P80" s="260">
        <v>0</v>
      </c>
      <c r="Q80" s="260">
        <v>0</v>
      </c>
      <c r="R80" s="300"/>
      <c r="S80" s="300" t="s">
        <v>1916</v>
      </c>
      <c r="T80" s="300" t="s">
        <v>1916</v>
      </c>
      <c r="U80" s="300">
        <v>0.66</v>
      </c>
      <c r="V80" s="300">
        <v>2.91852</v>
      </c>
      <c r="W80" s="300"/>
      <c r="X80" s="261" t="s">
        <v>1917</v>
      </c>
      <c r="Y80" s="263" t="s">
        <v>1918</v>
      </c>
      <c r="Z80" s="302">
        <f>I80</f>
        <v>0</v>
      </c>
      <c r="AA80" s="302">
        <f>K80</f>
        <v>0</v>
      </c>
      <c r="AB80" s="302">
        <f>M80</f>
        <v>1919.7064999999998</v>
      </c>
      <c r="AC80" s="303">
        <f>O80</f>
        <v>0</v>
      </c>
      <c r="AD80" s="303">
        <f>Q80</f>
        <v>0</v>
      </c>
      <c r="AE80" s="302">
        <f>V80</f>
        <v>2.91852</v>
      </c>
      <c r="AF80" s="302">
        <f>G80</f>
        <v>0</v>
      </c>
      <c r="AG80" s="265" t="s">
        <v>1919</v>
      </c>
      <c r="AH80" s="265"/>
      <c r="AI80" s="265"/>
      <c r="AJ80" s="265"/>
      <c r="AK80" s="265"/>
      <c r="AL80" s="265"/>
      <c r="AM80" s="265"/>
      <c r="AN80" s="265"/>
      <c r="AO80" s="265"/>
      <c r="AP80" s="265"/>
      <c r="AQ80" s="265"/>
      <c r="AR80" s="265"/>
      <c r="AS80" s="265"/>
      <c r="AT80" s="265"/>
      <c r="AU80" s="265"/>
      <c r="AV80" s="265"/>
      <c r="AW80" s="265"/>
      <c r="AX80" s="265"/>
      <c r="AY80" s="265"/>
      <c r="AZ80" s="265"/>
      <c r="BA80" s="265"/>
      <c r="BB80" s="265"/>
      <c r="BC80" s="265"/>
      <c r="BD80" s="265"/>
      <c r="BE80" s="265"/>
      <c r="BF80" s="265"/>
      <c r="BG80" s="265"/>
      <c r="BH80" s="265"/>
    </row>
    <row r="81" spans="1:60" outlineLevel="2" x14ac:dyDescent="0.2">
      <c r="A81" s="266"/>
      <c r="B81" s="267"/>
      <c r="C81" s="268" t="s">
        <v>2047</v>
      </c>
      <c r="D81" s="269"/>
      <c r="E81" s="270">
        <v>4.4219999999999997</v>
      </c>
      <c r="F81" s="285"/>
      <c r="G81" s="263"/>
      <c r="H81" s="315"/>
      <c r="I81" s="305"/>
      <c r="J81" s="285"/>
      <c r="K81" s="263"/>
      <c r="L81" s="263"/>
      <c r="M81" s="263"/>
      <c r="N81" s="264"/>
      <c r="O81" s="264"/>
      <c r="P81" s="264"/>
      <c r="Q81" s="264"/>
      <c r="R81" s="263"/>
      <c r="S81" s="263"/>
      <c r="T81" s="263"/>
      <c r="U81" s="263"/>
      <c r="V81" s="263"/>
      <c r="W81" s="263"/>
      <c r="X81" s="263"/>
      <c r="Y81" s="263"/>
      <c r="Z81" s="265"/>
      <c r="AA81" s="265"/>
      <c r="AB81" s="265"/>
      <c r="AC81" s="265"/>
      <c r="AD81" s="265"/>
      <c r="AE81" s="265"/>
      <c r="AF81" s="265"/>
      <c r="AG81" s="265" t="s">
        <v>171</v>
      </c>
      <c r="AH81" s="265">
        <v>5</v>
      </c>
      <c r="AI81" s="265"/>
      <c r="AJ81" s="265"/>
      <c r="AK81" s="265"/>
      <c r="AL81" s="265"/>
      <c r="AM81" s="265"/>
      <c r="AN81" s="265"/>
      <c r="AO81" s="265"/>
      <c r="AP81" s="265"/>
      <c r="AQ81" s="265"/>
      <c r="AR81" s="265"/>
      <c r="AS81" s="265"/>
      <c r="AT81" s="265"/>
      <c r="AU81" s="265"/>
      <c r="AV81" s="265"/>
      <c r="AW81" s="265"/>
      <c r="AX81" s="265"/>
      <c r="AY81" s="265"/>
      <c r="AZ81" s="265"/>
      <c r="BA81" s="265"/>
      <c r="BB81" s="265"/>
      <c r="BC81" s="265"/>
      <c r="BD81" s="265"/>
      <c r="BE81" s="265"/>
      <c r="BF81" s="265"/>
      <c r="BG81" s="265"/>
      <c r="BH81" s="265"/>
    </row>
    <row r="82" spans="1:60" x14ac:dyDescent="0.2">
      <c r="A82" s="290" t="s">
        <v>1677</v>
      </c>
      <c r="B82" s="291" t="s">
        <v>2048</v>
      </c>
      <c r="C82" s="292" t="s">
        <v>1487</v>
      </c>
      <c r="D82" s="293"/>
      <c r="E82" s="294"/>
      <c r="F82" s="295"/>
      <c r="G82" s="295">
        <f>SUM(G83:G101)</f>
        <v>0</v>
      </c>
      <c r="H82" s="296"/>
      <c r="I82" s="297">
        <f>SUM(I83:I101)</f>
        <v>0</v>
      </c>
      <c r="J82" s="295"/>
      <c r="K82" s="295">
        <f>SUM(K83:K101)</f>
        <v>0</v>
      </c>
      <c r="L82" s="295"/>
      <c r="M82" s="295">
        <f>SUM(AB83:AB101)</f>
        <v>30262.479999999996</v>
      </c>
      <c r="N82" s="294"/>
      <c r="O82" s="294">
        <f>SUM(AC83:AC101)</f>
        <v>0</v>
      </c>
      <c r="P82" s="294"/>
      <c r="Q82" s="294">
        <f>SUM(AD83:AD101)</f>
        <v>0</v>
      </c>
      <c r="R82" s="295"/>
      <c r="S82" s="295"/>
      <c r="T82" s="295"/>
      <c r="U82" s="295"/>
      <c r="V82" s="295">
        <f>SUM(AE83:AE101)</f>
        <v>22.693040699999997</v>
      </c>
      <c r="W82" s="295"/>
      <c r="X82" s="298"/>
      <c r="Y82" s="299"/>
      <c r="AG82" s="230" t="s">
        <v>1914</v>
      </c>
    </row>
    <row r="83" spans="1:60" outlineLevel="1" x14ac:dyDescent="0.2">
      <c r="A83" s="256">
        <v>45</v>
      </c>
      <c r="B83" s="257" t="s">
        <v>2049</v>
      </c>
      <c r="C83" s="258" t="s">
        <v>2050</v>
      </c>
      <c r="D83" s="259" t="s">
        <v>2051</v>
      </c>
      <c r="E83" s="260">
        <v>7.37</v>
      </c>
      <c r="F83" s="229"/>
      <c r="G83" s="300">
        <f>E83*F83</f>
        <v>0</v>
      </c>
      <c r="H83" s="314"/>
      <c r="I83" s="301">
        <f>H83*E83</f>
        <v>0</v>
      </c>
      <c r="J83" s="229"/>
      <c r="K83" s="300">
        <f>J83*E83</f>
        <v>0</v>
      </c>
      <c r="L83" s="300">
        <v>15</v>
      </c>
      <c r="M83" s="300">
        <v>5873.5214999999998</v>
      </c>
      <c r="N83" s="260">
        <v>0</v>
      </c>
      <c r="O83" s="260">
        <v>0</v>
      </c>
      <c r="P83" s="260">
        <v>0</v>
      </c>
      <c r="Q83" s="260">
        <v>0</v>
      </c>
      <c r="R83" s="300"/>
      <c r="S83" s="300" t="s">
        <v>1916</v>
      </c>
      <c r="T83" s="300" t="s">
        <v>1916</v>
      </c>
      <c r="U83" s="300">
        <v>1</v>
      </c>
      <c r="V83" s="300">
        <v>7.37</v>
      </c>
      <c r="W83" s="300"/>
      <c r="X83" s="261" t="s">
        <v>1917</v>
      </c>
      <c r="Y83" s="263" t="s">
        <v>1918</v>
      </c>
      <c r="Z83" s="302">
        <f>I83</f>
        <v>0</v>
      </c>
      <c r="AA83" s="302">
        <f>K83</f>
        <v>0</v>
      </c>
      <c r="AB83" s="302">
        <f>M83</f>
        <v>5873.5214999999998</v>
      </c>
      <c r="AC83" s="303">
        <f>O83</f>
        <v>0</v>
      </c>
      <c r="AD83" s="303">
        <f>Q83</f>
        <v>0</v>
      </c>
      <c r="AE83" s="302">
        <f>V83</f>
        <v>7.37</v>
      </c>
      <c r="AF83" s="302">
        <f>G83</f>
        <v>0</v>
      </c>
      <c r="AG83" s="265" t="s">
        <v>1919</v>
      </c>
      <c r="AH83" s="265"/>
      <c r="AI83" s="265"/>
      <c r="AJ83" s="265"/>
      <c r="AK83" s="265"/>
      <c r="AL83" s="265"/>
      <c r="AM83" s="265"/>
      <c r="AN83" s="265"/>
      <c r="AO83" s="265"/>
      <c r="AP83" s="265"/>
      <c r="AQ83" s="265"/>
      <c r="AR83" s="265"/>
      <c r="AS83" s="265"/>
      <c r="AT83" s="265"/>
      <c r="AU83" s="265"/>
      <c r="AV83" s="265"/>
      <c r="AW83" s="265"/>
      <c r="AX83" s="265"/>
      <c r="AY83" s="265"/>
      <c r="AZ83" s="265"/>
      <c r="BA83" s="265"/>
      <c r="BB83" s="265"/>
      <c r="BC83" s="265"/>
      <c r="BD83" s="265"/>
      <c r="BE83" s="265"/>
      <c r="BF83" s="265"/>
      <c r="BG83" s="265"/>
      <c r="BH83" s="265"/>
    </row>
    <row r="84" spans="1:60" outlineLevel="2" x14ac:dyDescent="0.2">
      <c r="A84" s="266"/>
      <c r="B84" s="267"/>
      <c r="C84" s="268" t="s">
        <v>2034</v>
      </c>
      <c r="D84" s="269"/>
      <c r="E84" s="270">
        <v>7.37</v>
      </c>
      <c r="F84" s="285"/>
      <c r="G84" s="263"/>
      <c r="H84" s="315"/>
      <c r="I84" s="305"/>
      <c r="J84" s="285"/>
      <c r="K84" s="263"/>
      <c r="L84" s="263"/>
      <c r="M84" s="263"/>
      <c r="N84" s="264"/>
      <c r="O84" s="264"/>
      <c r="P84" s="264"/>
      <c r="Q84" s="264"/>
      <c r="R84" s="263"/>
      <c r="S84" s="263"/>
      <c r="T84" s="263"/>
      <c r="U84" s="263"/>
      <c r="V84" s="263"/>
      <c r="W84" s="263"/>
      <c r="X84" s="263"/>
      <c r="Y84" s="263"/>
      <c r="Z84" s="265"/>
      <c r="AA84" s="265"/>
      <c r="AB84" s="265"/>
      <c r="AC84" s="265"/>
      <c r="AD84" s="265"/>
      <c r="AE84" s="265"/>
      <c r="AF84" s="265"/>
      <c r="AG84" s="265" t="s">
        <v>171</v>
      </c>
      <c r="AH84" s="265">
        <v>0</v>
      </c>
      <c r="AI84" s="265"/>
      <c r="AJ84" s="265"/>
      <c r="AK84" s="265"/>
      <c r="AL84" s="265"/>
      <c r="AM84" s="265"/>
      <c r="AN84" s="265"/>
      <c r="AO84" s="265"/>
      <c r="AP84" s="265"/>
      <c r="AQ84" s="265"/>
      <c r="AR84" s="265"/>
      <c r="AS84" s="265"/>
      <c r="AT84" s="265"/>
      <c r="AU84" s="265"/>
      <c r="AV84" s="265"/>
      <c r="AW84" s="265"/>
      <c r="AX84" s="265"/>
      <c r="AY84" s="265"/>
      <c r="AZ84" s="265"/>
      <c r="BA84" s="265"/>
      <c r="BB84" s="265"/>
      <c r="BC84" s="265"/>
      <c r="BD84" s="265"/>
      <c r="BE84" s="265"/>
      <c r="BF84" s="265"/>
      <c r="BG84" s="265"/>
      <c r="BH84" s="265"/>
    </row>
    <row r="85" spans="1:60" ht="22.5" outlineLevel="1" x14ac:dyDescent="0.2">
      <c r="A85" s="256">
        <v>78</v>
      </c>
      <c r="B85" s="257" t="s">
        <v>2052</v>
      </c>
      <c r="C85" s="258" t="s">
        <v>2053</v>
      </c>
      <c r="D85" s="259" t="s">
        <v>2051</v>
      </c>
      <c r="E85" s="260">
        <v>14.74</v>
      </c>
      <c r="F85" s="229"/>
      <c r="G85" s="300">
        <f>E85*F85</f>
        <v>0</v>
      </c>
      <c r="H85" s="314"/>
      <c r="I85" s="301">
        <f>H85*E85</f>
        <v>0</v>
      </c>
      <c r="J85" s="229"/>
      <c r="K85" s="300">
        <f>J85*E85</f>
        <v>0</v>
      </c>
      <c r="L85" s="300">
        <v>15</v>
      </c>
      <c r="M85" s="300">
        <v>7687.2784999999994</v>
      </c>
      <c r="N85" s="260">
        <v>0</v>
      </c>
      <c r="O85" s="260">
        <v>0</v>
      </c>
      <c r="P85" s="260">
        <v>0</v>
      </c>
      <c r="Q85" s="260">
        <v>0</v>
      </c>
      <c r="R85" s="300" t="s">
        <v>2054</v>
      </c>
      <c r="S85" s="300" t="s">
        <v>1916</v>
      </c>
      <c r="T85" s="300" t="s">
        <v>1916</v>
      </c>
      <c r="U85" s="300">
        <v>1</v>
      </c>
      <c r="V85" s="300">
        <v>14.74</v>
      </c>
      <c r="W85" s="300"/>
      <c r="X85" s="261" t="s">
        <v>2055</v>
      </c>
      <c r="Y85" s="263" t="s">
        <v>1918</v>
      </c>
      <c r="Z85" s="302">
        <f>I85</f>
        <v>0</v>
      </c>
      <c r="AA85" s="302">
        <f>K85</f>
        <v>0</v>
      </c>
      <c r="AB85" s="302">
        <f>M85</f>
        <v>7687.2784999999994</v>
      </c>
      <c r="AC85" s="303">
        <f>O85</f>
        <v>0</v>
      </c>
      <c r="AD85" s="303">
        <f>Q85</f>
        <v>0</v>
      </c>
      <c r="AE85" s="302">
        <f>V85</f>
        <v>14.74</v>
      </c>
      <c r="AF85" s="302">
        <f>G85</f>
        <v>0</v>
      </c>
      <c r="AG85" s="265" t="s">
        <v>2056</v>
      </c>
      <c r="AH85" s="265"/>
      <c r="AI85" s="265"/>
      <c r="AJ85" s="265"/>
      <c r="AK85" s="265"/>
      <c r="AL85" s="265"/>
      <c r="AM85" s="265"/>
      <c r="AN85" s="265"/>
      <c r="AO85" s="265"/>
      <c r="AP85" s="265"/>
      <c r="AQ85" s="265"/>
      <c r="AR85" s="265"/>
      <c r="AS85" s="265"/>
      <c r="AT85" s="265"/>
      <c r="AU85" s="265"/>
      <c r="AV85" s="265"/>
      <c r="AW85" s="265"/>
      <c r="AX85" s="265"/>
      <c r="AY85" s="265"/>
      <c r="AZ85" s="265"/>
      <c r="BA85" s="265"/>
      <c r="BB85" s="265"/>
      <c r="BC85" s="265"/>
      <c r="BD85" s="265"/>
      <c r="BE85" s="265"/>
      <c r="BF85" s="265"/>
      <c r="BG85" s="265"/>
      <c r="BH85" s="265"/>
    </row>
    <row r="86" spans="1:60" outlineLevel="2" x14ac:dyDescent="0.2">
      <c r="A86" s="266"/>
      <c r="B86" s="267"/>
      <c r="C86" s="268" t="s">
        <v>1979</v>
      </c>
      <c r="D86" s="269"/>
      <c r="E86" s="270">
        <v>14.74</v>
      </c>
      <c r="F86" s="285"/>
      <c r="G86" s="263"/>
      <c r="H86" s="315"/>
      <c r="I86" s="305"/>
      <c r="J86" s="285"/>
      <c r="K86" s="263"/>
      <c r="L86" s="263"/>
      <c r="M86" s="263"/>
      <c r="N86" s="264"/>
      <c r="O86" s="264"/>
      <c r="P86" s="264"/>
      <c r="Q86" s="264"/>
      <c r="R86" s="263"/>
      <c r="S86" s="263"/>
      <c r="T86" s="263"/>
      <c r="U86" s="263"/>
      <c r="V86" s="263"/>
      <c r="W86" s="263"/>
      <c r="X86" s="263"/>
      <c r="Y86" s="263"/>
      <c r="Z86" s="265"/>
      <c r="AA86" s="265"/>
      <c r="AB86" s="265"/>
      <c r="AC86" s="265"/>
      <c r="AD86" s="265"/>
      <c r="AE86" s="265"/>
      <c r="AF86" s="265"/>
      <c r="AG86" s="265" t="s">
        <v>171</v>
      </c>
      <c r="AH86" s="265">
        <v>0</v>
      </c>
      <c r="AI86" s="265"/>
      <c r="AJ86" s="265"/>
      <c r="AK86" s="265"/>
      <c r="AL86" s="265"/>
      <c r="AM86" s="265"/>
      <c r="AN86" s="265"/>
      <c r="AO86" s="265"/>
      <c r="AP86" s="265"/>
      <c r="AQ86" s="265"/>
      <c r="AR86" s="265"/>
      <c r="AS86" s="265"/>
      <c r="AT86" s="265"/>
      <c r="AU86" s="265"/>
      <c r="AV86" s="265"/>
      <c r="AW86" s="265"/>
      <c r="AX86" s="265"/>
      <c r="AY86" s="265"/>
      <c r="AZ86" s="265"/>
      <c r="BA86" s="265"/>
      <c r="BB86" s="265"/>
      <c r="BC86" s="265"/>
      <c r="BD86" s="265"/>
      <c r="BE86" s="265"/>
      <c r="BF86" s="265"/>
      <c r="BG86" s="265"/>
      <c r="BH86" s="265"/>
    </row>
    <row r="87" spans="1:60" outlineLevel="1" x14ac:dyDescent="0.2">
      <c r="A87" s="271">
        <v>79</v>
      </c>
      <c r="B87" s="272" t="s">
        <v>2057</v>
      </c>
      <c r="C87" s="273" t="s">
        <v>2058</v>
      </c>
      <c r="D87" s="274" t="s">
        <v>198</v>
      </c>
      <c r="E87" s="275">
        <v>0.19899</v>
      </c>
      <c r="F87" s="286"/>
      <c r="G87" s="300">
        <f>E87*F87</f>
        <v>0</v>
      </c>
      <c r="H87" s="316"/>
      <c r="I87" s="301">
        <f>H87*E87</f>
        <v>0</v>
      </c>
      <c r="J87" s="286"/>
      <c r="K87" s="300">
        <f>J87*E87</f>
        <v>0</v>
      </c>
      <c r="L87" s="306">
        <v>15</v>
      </c>
      <c r="M87" s="306">
        <v>97.715499999999992</v>
      </c>
      <c r="N87" s="275">
        <v>0</v>
      </c>
      <c r="O87" s="275">
        <v>0</v>
      </c>
      <c r="P87" s="275">
        <v>0</v>
      </c>
      <c r="Q87" s="275">
        <v>0</v>
      </c>
      <c r="R87" s="306"/>
      <c r="S87" s="306" t="s">
        <v>1916</v>
      </c>
      <c r="T87" s="306" t="s">
        <v>1916</v>
      </c>
      <c r="U87" s="306">
        <v>0.93</v>
      </c>
      <c r="V87" s="306">
        <v>0.18506070000000002</v>
      </c>
      <c r="W87" s="306"/>
      <c r="X87" s="276" t="s">
        <v>2059</v>
      </c>
      <c r="Y87" s="263" t="s">
        <v>1918</v>
      </c>
      <c r="Z87" s="302">
        <f>I87</f>
        <v>0</v>
      </c>
      <c r="AA87" s="302">
        <f>K87</f>
        <v>0</v>
      </c>
      <c r="AB87" s="302">
        <f>M87</f>
        <v>97.715499999999992</v>
      </c>
      <c r="AC87" s="303">
        <f>O87</f>
        <v>0</v>
      </c>
      <c r="AD87" s="303">
        <f>Q87</f>
        <v>0</v>
      </c>
      <c r="AE87" s="302">
        <f>V87</f>
        <v>0.18506070000000002</v>
      </c>
      <c r="AF87" s="302">
        <f>G87</f>
        <v>0</v>
      </c>
      <c r="AG87" s="265" t="s">
        <v>2060</v>
      </c>
      <c r="AH87" s="265"/>
      <c r="AI87" s="265"/>
      <c r="AJ87" s="265"/>
      <c r="AK87" s="265"/>
      <c r="AL87" s="265"/>
      <c r="AM87" s="265"/>
      <c r="AN87" s="265"/>
      <c r="AO87" s="265"/>
      <c r="AP87" s="265"/>
      <c r="AQ87" s="265"/>
      <c r="AR87" s="265"/>
      <c r="AS87" s="265"/>
      <c r="AT87" s="265"/>
      <c r="AU87" s="265"/>
      <c r="AV87" s="265"/>
      <c r="AW87" s="265"/>
      <c r="AX87" s="265"/>
      <c r="AY87" s="265"/>
      <c r="AZ87" s="265"/>
      <c r="BA87" s="265"/>
      <c r="BB87" s="265"/>
      <c r="BC87" s="265"/>
      <c r="BD87" s="265"/>
      <c r="BE87" s="265"/>
      <c r="BF87" s="265"/>
      <c r="BG87" s="265"/>
      <c r="BH87" s="265"/>
    </row>
    <row r="88" spans="1:60" outlineLevel="1" x14ac:dyDescent="0.2">
      <c r="A88" s="271">
        <v>80</v>
      </c>
      <c r="B88" s="272" t="s">
        <v>2061</v>
      </c>
      <c r="C88" s="273" t="s">
        <v>2062</v>
      </c>
      <c r="D88" s="274" t="s">
        <v>198</v>
      </c>
      <c r="E88" s="275">
        <v>0.19899</v>
      </c>
      <c r="F88" s="286"/>
      <c r="G88" s="300">
        <f>E88*F88</f>
        <v>0</v>
      </c>
      <c r="H88" s="316"/>
      <c r="I88" s="301">
        <f>H88*E88</f>
        <v>0</v>
      </c>
      <c r="J88" s="286"/>
      <c r="K88" s="300">
        <f>J88*E88</f>
        <v>0</v>
      </c>
      <c r="L88" s="306">
        <v>15</v>
      </c>
      <c r="M88" s="306">
        <v>91.194999999999993</v>
      </c>
      <c r="N88" s="275">
        <v>0</v>
      </c>
      <c r="O88" s="275">
        <v>0</v>
      </c>
      <c r="P88" s="275">
        <v>0</v>
      </c>
      <c r="Q88" s="275">
        <v>0</v>
      </c>
      <c r="R88" s="306"/>
      <c r="S88" s="306" t="s">
        <v>1916</v>
      </c>
      <c r="T88" s="306" t="s">
        <v>1916</v>
      </c>
      <c r="U88" s="306">
        <v>0.96</v>
      </c>
      <c r="V88" s="306">
        <v>0.19103039999999999</v>
      </c>
      <c r="W88" s="306"/>
      <c r="X88" s="276" t="s">
        <v>2059</v>
      </c>
      <c r="Y88" s="263" t="s">
        <v>1918</v>
      </c>
      <c r="Z88" s="302">
        <f>I88</f>
        <v>0</v>
      </c>
      <c r="AA88" s="302">
        <f>K88</f>
        <v>0</v>
      </c>
      <c r="AB88" s="302">
        <f>M88</f>
        <v>91.194999999999993</v>
      </c>
      <c r="AC88" s="303">
        <f>O88</f>
        <v>0</v>
      </c>
      <c r="AD88" s="303">
        <f>Q88</f>
        <v>0</v>
      </c>
      <c r="AE88" s="302">
        <f>V88</f>
        <v>0.19103039999999999</v>
      </c>
      <c r="AF88" s="302">
        <f>G88</f>
        <v>0</v>
      </c>
      <c r="AG88" s="265" t="s">
        <v>2060</v>
      </c>
      <c r="AH88" s="265"/>
      <c r="AI88" s="265"/>
      <c r="AJ88" s="265"/>
      <c r="AK88" s="265"/>
      <c r="AL88" s="265"/>
      <c r="AM88" s="265"/>
      <c r="AN88" s="265"/>
      <c r="AO88" s="265"/>
      <c r="AP88" s="265"/>
      <c r="AQ88" s="265"/>
      <c r="AR88" s="265"/>
      <c r="AS88" s="265"/>
      <c r="AT88" s="265"/>
      <c r="AU88" s="265"/>
      <c r="AV88" s="265"/>
      <c r="AW88" s="265"/>
      <c r="AX88" s="265"/>
      <c r="AY88" s="265"/>
      <c r="AZ88" s="265"/>
      <c r="BA88" s="265"/>
      <c r="BB88" s="265"/>
      <c r="BC88" s="265"/>
      <c r="BD88" s="265"/>
      <c r="BE88" s="265"/>
      <c r="BF88" s="265"/>
      <c r="BG88" s="265"/>
      <c r="BH88" s="265"/>
    </row>
    <row r="89" spans="1:60" ht="22.5" outlineLevel="1" x14ac:dyDescent="0.2">
      <c r="A89" s="271">
        <v>81</v>
      </c>
      <c r="B89" s="272" t="s">
        <v>2063</v>
      </c>
      <c r="C89" s="273" t="s">
        <v>2064</v>
      </c>
      <c r="D89" s="274" t="s">
        <v>198</v>
      </c>
      <c r="E89" s="275">
        <v>0.19899</v>
      </c>
      <c r="F89" s="286"/>
      <c r="G89" s="300">
        <f>E89*F89</f>
        <v>0</v>
      </c>
      <c r="H89" s="316"/>
      <c r="I89" s="301">
        <f>H89*E89</f>
        <v>0</v>
      </c>
      <c r="J89" s="286"/>
      <c r="K89" s="300">
        <f>J89*E89</f>
        <v>0</v>
      </c>
      <c r="L89" s="306">
        <v>15</v>
      </c>
      <c r="M89" s="306">
        <v>52.290499999999994</v>
      </c>
      <c r="N89" s="275">
        <v>0</v>
      </c>
      <c r="O89" s="275">
        <v>0</v>
      </c>
      <c r="P89" s="275">
        <v>0</v>
      </c>
      <c r="Q89" s="275">
        <v>0</v>
      </c>
      <c r="R89" s="306"/>
      <c r="S89" s="306" t="s">
        <v>1916</v>
      </c>
      <c r="T89" s="306" t="s">
        <v>1916</v>
      </c>
      <c r="U89" s="306">
        <v>0.55000000000000004</v>
      </c>
      <c r="V89" s="306">
        <v>0.10944450000000001</v>
      </c>
      <c r="W89" s="306"/>
      <c r="X89" s="276" t="s">
        <v>2059</v>
      </c>
      <c r="Y89" s="263" t="s">
        <v>1918</v>
      </c>
      <c r="Z89" s="302">
        <f>I89</f>
        <v>0</v>
      </c>
      <c r="AA89" s="302">
        <f>K89</f>
        <v>0</v>
      </c>
      <c r="AB89" s="302">
        <f>M89</f>
        <v>52.290499999999994</v>
      </c>
      <c r="AC89" s="303">
        <f>O89</f>
        <v>0</v>
      </c>
      <c r="AD89" s="303">
        <f>Q89</f>
        <v>0</v>
      </c>
      <c r="AE89" s="302">
        <f>V89</f>
        <v>0.10944450000000001</v>
      </c>
      <c r="AF89" s="302">
        <f>G89</f>
        <v>0</v>
      </c>
      <c r="AG89" s="265" t="s">
        <v>2060</v>
      </c>
      <c r="AH89" s="265"/>
      <c r="AI89" s="265"/>
      <c r="AJ89" s="265"/>
      <c r="AK89" s="265"/>
      <c r="AL89" s="265"/>
      <c r="AM89" s="265"/>
      <c r="AN89" s="265"/>
      <c r="AO89" s="265"/>
      <c r="AP89" s="265"/>
      <c r="AQ89" s="265"/>
      <c r="AR89" s="265"/>
      <c r="AS89" s="265"/>
      <c r="AT89" s="265"/>
      <c r="AU89" s="265"/>
      <c r="AV89" s="265"/>
      <c r="AW89" s="265"/>
      <c r="AX89" s="265"/>
      <c r="AY89" s="265"/>
      <c r="AZ89" s="265"/>
      <c r="BA89" s="265"/>
      <c r="BB89" s="265"/>
      <c r="BC89" s="265"/>
      <c r="BD89" s="265"/>
      <c r="BE89" s="265"/>
      <c r="BF89" s="265"/>
      <c r="BG89" s="265"/>
      <c r="BH89" s="265"/>
    </row>
    <row r="90" spans="1:60" ht="22.5" outlineLevel="1" x14ac:dyDescent="0.2">
      <c r="A90" s="256">
        <v>82</v>
      </c>
      <c r="B90" s="257" t="s">
        <v>2065</v>
      </c>
      <c r="C90" s="258" t="s">
        <v>2066</v>
      </c>
      <c r="D90" s="259" t="s">
        <v>198</v>
      </c>
      <c r="E90" s="260">
        <v>0.19899</v>
      </c>
      <c r="F90" s="229"/>
      <c r="G90" s="300">
        <f>E90*F90</f>
        <v>0</v>
      </c>
      <c r="H90" s="314"/>
      <c r="I90" s="301">
        <f>H90*E90</f>
        <v>0</v>
      </c>
      <c r="J90" s="229"/>
      <c r="K90" s="300">
        <f>J90*E90</f>
        <v>0</v>
      </c>
      <c r="L90" s="300">
        <v>15</v>
      </c>
      <c r="M90" s="300">
        <v>62.698</v>
      </c>
      <c r="N90" s="260">
        <v>0</v>
      </c>
      <c r="O90" s="260">
        <v>0</v>
      </c>
      <c r="P90" s="260">
        <v>0</v>
      </c>
      <c r="Q90" s="260">
        <v>0</v>
      </c>
      <c r="R90" s="300"/>
      <c r="S90" s="300" t="s">
        <v>1916</v>
      </c>
      <c r="T90" s="300" t="s">
        <v>1916</v>
      </c>
      <c r="U90" s="300">
        <v>0.49</v>
      </c>
      <c r="V90" s="300">
        <v>9.7505099999999997E-2</v>
      </c>
      <c r="W90" s="300"/>
      <c r="X90" s="261" t="s">
        <v>2059</v>
      </c>
      <c r="Y90" s="263" t="s">
        <v>1918</v>
      </c>
      <c r="Z90" s="302">
        <f>I90</f>
        <v>0</v>
      </c>
      <c r="AA90" s="302">
        <f>K90</f>
        <v>0</v>
      </c>
      <c r="AB90" s="302">
        <f>M90</f>
        <v>62.698</v>
      </c>
      <c r="AC90" s="303">
        <f>O90</f>
        <v>0</v>
      </c>
      <c r="AD90" s="303">
        <f>Q90</f>
        <v>0</v>
      </c>
      <c r="AE90" s="302">
        <f>V90</f>
        <v>9.7505099999999997E-2</v>
      </c>
      <c r="AF90" s="302">
        <f>G90</f>
        <v>0</v>
      </c>
      <c r="AG90" s="265" t="s">
        <v>2060</v>
      </c>
      <c r="AH90" s="265"/>
      <c r="AI90" s="265"/>
      <c r="AJ90" s="265"/>
      <c r="AK90" s="265"/>
      <c r="AL90" s="265"/>
      <c r="AM90" s="265"/>
      <c r="AN90" s="265"/>
      <c r="AO90" s="265"/>
      <c r="AP90" s="265"/>
      <c r="AQ90" s="265"/>
      <c r="AR90" s="265"/>
      <c r="AS90" s="265"/>
      <c r="AT90" s="265"/>
      <c r="AU90" s="265"/>
      <c r="AV90" s="265"/>
      <c r="AW90" s="265"/>
      <c r="AX90" s="265"/>
      <c r="AY90" s="265"/>
      <c r="AZ90" s="265"/>
      <c r="BA90" s="265"/>
      <c r="BB90" s="265"/>
      <c r="BC90" s="265"/>
      <c r="BD90" s="265"/>
      <c r="BE90" s="265"/>
      <c r="BF90" s="265"/>
      <c r="BG90" s="265"/>
      <c r="BH90" s="265"/>
    </row>
    <row r="91" spans="1:60" outlineLevel="2" x14ac:dyDescent="0.2">
      <c r="A91" s="266"/>
      <c r="B91" s="267"/>
      <c r="C91" s="440" t="s">
        <v>2067</v>
      </c>
      <c r="D91" s="441"/>
      <c r="E91" s="441"/>
      <c r="F91" s="441"/>
      <c r="G91" s="441"/>
      <c r="H91" s="304"/>
      <c r="I91" s="305"/>
      <c r="J91" s="285"/>
      <c r="K91" s="263"/>
      <c r="L91" s="263"/>
      <c r="M91" s="263"/>
      <c r="N91" s="264"/>
      <c r="O91" s="264"/>
      <c r="P91" s="264"/>
      <c r="Q91" s="264"/>
      <c r="R91" s="263"/>
      <c r="S91" s="263"/>
      <c r="T91" s="263"/>
      <c r="U91" s="263"/>
      <c r="V91" s="263"/>
      <c r="W91" s="263"/>
      <c r="X91" s="263"/>
      <c r="Y91" s="263"/>
      <c r="Z91" s="265"/>
      <c r="AA91" s="265"/>
      <c r="AB91" s="265"/>
      <c r="AC91" s="265"/>
      <c r="AD91" s="265"/>
      <c r="AE91" s="265"/>
      <c r="AF91" s="265"/>
      <c r="AG91" s="265" t="s">
        <v>1921</v>
      </c>
      <c r="AH91" s="265"/>
      <c r="AI91" s="265"/>
      <c r="AJ91" s="265"/>
      <c r="AK91" s="265"/>
      <c r="AL91" s="265"/>
      <c r="AM91" s="265"/>
      <c r="AN91" s="265"/>
      <c r="AO91" s="265"/>
      <c r="AP91" s="265"/>
      <c r="AQ91" s="265"/>
      <c r="AR91" s="265"/>
      <c r="AS91" s="265"/>
      <c r="AT91" s="265"/>
      <c r="AU91" s="265"/>
      <c r="AV91" s="265"/>
      <c r="AW91" s="265"/>
      <c r="AX91" s="265"/>
      <c r="AY91" s="265"/>
      <c r="AZ91" s="265"/>
      <c r="BA91" s="265"/>
      <c r="BB91" s="265"/>
      <c r="BC91" s="265"/>
      <c r="BD91" s="265"/>
      <c r="BE91" s="265"/>
      <c r="BF91" s="265"/>
      <c r="BG91" s="265"/>
      <c r="BH91" s="265"/>
    </row>
    <row r="92" spans="1:60" ht="22.5" outlineLevel="1" x14ac:dyDescent="0.2">
      <c r="A92" s="271">
        <v>83</v>
      </c>
      <c r="B92" s="272" t="s">
        <v>2068</v>
      </c>
      <c r="C92" s="273" t="s">
        <v>2069</v>
      </c>
      <c r="D92" s="274" t="s">
        <v>198</v>
      </c>
      <c r="E92" s="275">
        <v>0.19899</v>
      </c>
      <c r="F92" s="286"/>
      <c r="G92" s="300">
        <f>E92*F92</f>
        <v>0</v>
      </c>
      <c r="H92" s="316"/>
      <c r="I92" s="301">
        <f>H92*E92</f>
        <v>0</v>
      </c>
      <c r="J92" s="286"/>
      <c r="K92" s="300">
        <f>J92*E92</f>
        <v>0</v>
      </c>
      <c r="L92" s="306">
        <v>15</v>
      </c>
      <c r="M92" s="306">
        <v>5.427999999999999</v>
      </c>
      <c r="N92" s="275">
        <v>0</v>
      </c>
      <c r="O92" s="275">
        <v>0</v>
      </c>
      <c r="P92" s="275">
        <v>0</v>
      </c>
      <c r="Q92" s="275">
        <v>0</v>
      </c>
      <c r="R92" s="306"/>
      <c r="S92" s="306" t="s">
        <v>1916</v>
      </c>
      <c r="T92" s="306" t="s">
        <v>1916</v>
      </c>
      <c r="U92" s="306">
        <v>0</v>
      </c>
      <c r="V92" s="306">
        <v>0</v>
      </c>
      <c r="W92" s="306"/>
      <c r="X92" s="276" t="s">
        <v>2059</v>
      </c>
      <c r="Y92" s="263" t="s">
        <v>1918</v>
      </c>
      <c r="Z92" s="302">
        <f>I92</f>
        <v>0</v>
      </c>
      <c r="AA92" s="302">
        <f>K92</f>
        <v>0</v>
      </c>
      <c r="AB92" s="302">
        <f>M92</f>
        <v>5.427999999999999</v>
      </c>
      <c r="AC92" s="303">
        <f>O92</f>
        <v>0</v>
      </c>
      <c r="AD92" s="303">
        <f>Q92</f>
        <v>0</v>
      </c>
      <c r="AE92" s="302">
        <f>V92</f>
        <v>0</v>
      </c>
      <c r="AF92" s="302">
        <f>G92</f>
        <v>0</v>
      </c>
      <c r="AG92" s="265" t="s">
        <v>2060</v>
      </c>
      <c r="AH92" s="265"/>
      <c r="AI92" s="265"/>
      <c r="AJ92" s="265"/>
      <c r="AK92" s="265"/>
      <c r="AL92" s="265"/>
      <c r="AM92" s="265"/>
      <c r="AN92" s="265"/>
      <c r="AO92" s="265"/>
      <c r="AP92" s="265"/>
      <c r="AQ92" s="265"/>
      <c r="AR92" s="265"/>
      <c r="AS92" s="265"/>
      <c r="AT92" s="265"/>
      <c r="AU92" s="265"/>
      <c r="AV92" s="265"/>
      <c r="AW92" s="265"/>
      <c r="AX92" s="265"/>
      <c r="AY92" s="265"/>
      <c r="AZ92" s="265"/>
      <c r="BA92" s="265"/>
      <c r="BB92" s="265"/>
      <c r="BC92" s="265"/>
      <c r="BD92" s="265"/>
      <c r="BE92" s="265"/>
      <c r="BF92" s="265"/>
      <c r="BG92" s="265"/>
      <c r="BH92" s="265"/>
    </row>
    <row r="93" spans="1:60" ht="22.5" outlineLevel="1" x14ac:dyDescent="0.2">
      <c r="A93" s="271">
        <v>84</v>
      </c>
      <c r="B93" s="272" t="s">
        <v>2070</v>
      </c>
      <c r="C93" s="273" t="s">
        <v>2071</v>
      </c>
      <c r="D93" s="274" t="s">
        <v>198</v>
      </c>
      <c r="E93" s="275">
        <v>0.19899</v>
      </c>
      <c r="F93" s="286"/>
      <c r="G93" s="300">
        <f>E93*F93</f>
        <v>0</v>
      </c>
      <c r="H93" s="316"/>
      <c r="I93" s="301">
        <f>H93*E93</f>
        <v>0</v>
      </c>
      <c r="J93" s="286"/>
      <c r="K93" s="300">
        <f>J93*E93</f>
        <v>0</v>
      </c>
      <c r="L93" s="306">
        <v>15</v>
      </c>
      <c r="M93" s="306">
        <v>623.58749999999998</v>
      </c>
      <c r="N93" s="275">
        <v>0</v>
      </c>
      <c r="O93" s="275">
        <v>0</v>
      </c>
      <c r="P93" s="275">
        <v>0</v>
      </c>
      <c r="Q93" s="275">
        <v>0</v>
      </c>
      <c r="R93" s="306"/>
      <c r="S93" s="306" t="s">
        <v>1916</v>
      </c>
      <c r="T93" s="306" t="s">
        <v>1916</v>
      </c>
      <c r="U93" s="306">
        <v>0</v>
      </c>
      <c r="V93" s="306">
        <v>0</v>
      </c>
      <c r="W93" s="306"/>
      <c r="X93" s="276" t="s">
        <v>2059</v>
      </c>
      <c r="Y93" s="263" t="s">
        <v>1918</v>
      </c>
      <c r="Z93" s="302">
        <f>I93</f>
        <v>0</v>
      </c>
      <c r="AA93" s="302">
        <f>K93</f>
        <v>0</v>
      </c>
      <c r="AB93" s="302">
        <f>M93</f>
        <v>623.58749999999998</v>
      </c>
      <c r="AC93" s="303">
        <f>O93</f>
        <v>0</v>
      </c>
      <c r="AD93" s="303">
        <f>Q93</f>
        <v>0</v>
      </c>
      <c r="AE93" s="302">
        <f>V93</f>
        <v>0</v>
      </c>
      <c r="AF93" s="302">
        <f>G93</f>
        <v>0</v>
      </c>
      <c r="AG93" s="265" t="s">
        <v>2060</v>
      </c>
      <c r="AH93" s="265"/>
      <c r="AI93" s="265"/>
      <c r="AJ93" s="265"/>
      <c r="AK93" s="265"/>
      <c r="AL93" s="265"/>
      <c r="AM93" s="265"/>
      <c r="AN93" s="265"/>
      <c r="AO93" s="265"/>
      <c r="AP93" s="265"/>
      <c r="AQ93" s="265"/>
      <c r="AR93" s="265"/>
      <c r="AS93" s="265"/>
      <c r="AT93" s="265"/>
      <c r="AU93" s="265"/>
      <c r="AV93" s="265"/>
      <c r="AW93" s="265"/>
      <c r="AX93" s="265"/>
      <c r="AY93" s="265"/>
      <c r="AZ93" s="265"/>
      <c r="BA93" s="265"/>
      <c r="BB93" s="265"/>
      <c r="BC93" s="265"/>
      <c r="BD93" s="265"/>
      <c r="BE93" s="265"/>
      <c r="BF93" s="265"/>
      <c r="BG93" s="265"/>
      <c r="BH93" s="265"/>
    </row>
    <row r="94" spans="1:60" outlineLevel="1" x14ac:dyDescent="0.2">
      <c r="A94" s="256">
        <v>85</v>
      </c>
      <c r="B94" s="257" t="s">
        <v>2072</v>
      </c>
      <c r="C94" s="258" t="s">
        <v>2073</v>
      </c>
      <c r="D94" s="259" t="s">
        <v>1992</v>
      </c>
      <c r="E94" s="260">
        <v>0.73699999999999999</v>
      </c>
      <c r="F94" s="229"/>
      <c r="G94" s="300">
        <f>E94*F94</f>
        <v>0</v>
      </c>
      <c r="H94" s="314"/>
      <c r="I94" s="301">
        <f>H94*E94</f>
        <v>0</v>
      </c>
      <c r="J94" s="229"/>
      <c r="K94" s="300">
        <f>J94*E94</f>
        <v>0</v>
      </c>
      <c r="L94" s="300">
        <v>15</v>
      </c>
      <c r="M94" s="300">
        <v>4858.7959999999994</v>
      </c>
      <c r="N94" s="260">
        <v>0</v>
      </c>
      <c r="O94" s="260">
        <v>0</v>
      </c>
      <c r="P94" s="260">
        <v>0</v>
      </c>
      <c r="Q94" s="260">
        <v>0</v>
      </c>
      <c r="R94" s="300"/>
      <c r="S94" s="300" t="s">
        <v>1936</v>
      </c>
      <c r="T94" s="300" t="s">
        <v>1937</v>
      </c>
      <c r="U94" s="300">
        <v>0</v>
      </c>
      <c r="V94" s="300">
        <v>0</v>
      </c>
      <c r="W94" s="300"/>
      <c r="X94" s="261" t="s">
        <v>1453</v>
      </c>
      <c r="Y94" s="263" t="s">
        <v>1918</v>
      </c>
      <c r="Z94" s="302">
        <f>I94</f>
        <v>0</v>
      </c>
      <c r="AA94" s="302">
        <f>K94</f>
        <v>0</v>
      </c>
      <c r="AB94" s="302">
        <f>M94</f>
        <v>4858.7959999999994</v>
      </c>
      <c r="AC94" s="303">
        <f>O94</f>
        <v>0</v>
      </c>
      <c r="AD94" s="303">
        <f>Q94</f>
        <v>0</v>
      </c>
      <c r="AE94" s="302">
        <f>V94</f>
        <v>0</v>
      </c>
      <c r="AF94" s="302">
        <f>G94</f>
        <v>0</v>
      </c>
      <c r="AG94" s="265" t="s">
        <v>2074</v>
      </c>
      <c r="AH94" s="265"/>
      <c r="AI94" s="265"/>
      <c r="AJ94" s="265"/>
      <c r="AK94" s="265"/>
      <c r="AL94" s="265"/>
      <c r="AM94" s="265"/>
      <c r="AN94" s="265"/>
      <c r="AO94" s="265"/>
      <c r="AP94" s="265"/>
      <c r="AQ94" s="265"/>
      <c r="AR94" s="265"/>
      <c r="AS94" s="265"/>
      <c r="AT94" s="265"/>
      <c r="AU94" s="265"/>
      <c r="AV94" s="265"/>
      <c r="AW94" s="265"/>
      <c r="AX94" s="265"/>
      <c r="AY94" s="265"/>
      <c r="AZ94" s="265"/>
      <c r="BA94" s="265"/>
      <c r="BB94" s="265"/>
      <c r="BC94" s="265"/>
      <c r="BD94" s="265"/>
      <c r="BE94" s="265"/>
      <c r="BF94" s="265"/>
      <c r="BG94" s="265"/>
      <c r="BH94" s="265"/>
    </row>
    <row r="95" spans="1:60" outlineLevel="2" x14ac:dyDescent="0.2">
      <c r="A95" s="266"/>
      <c r="B95" s="267"/>
      <c r="C95" s="268" t="s">
        <v>1162</v>
      </c>
      <c r="D95" s="269"/>
      <c r="E95" s="270">
        <v>0.73699999999999999</v>
      </c>
      <c r="F95" s="285"/>
      <c r="G95" s="263"/>
      <c r="H95" s="315"/>
      <c r="I95" s="305"/>
      <c r="J95" s="285"/>
      <c r="K95" s="263"/>
      <c r="L95" s="263"/>
      <c r="M95" s="263"/>
      <c r="N95" s="264"/>
      <c r="O95" s="264"/>
      <c r="P95" s="264"/>
      <c r="Q95" s="264"/>
      <c r="R95" s="263"/>
      <c r="S95" s="263"/>
      <c r="T95" s="263"/>
      <c r="U95" s="263"/>
      <c r="V95" s="263"/>
      <c r="W95" s="263"/>
      <c r="X95" s="263"/>
      <c r="Y95" s="263"/>
      <c r="Z95" s="265"/>
      <c r="AA95" s="265"/>
      <c r="AB95" s="265"/>
      <c r="AC95" s="265"/>
      <c r="AD95" s="265"/>
      <c r="AE95" s="265"/>
      <c r="AF95" s="265"/>
      <c r="AG95" s="265" t="s">
        <v>171</v>
      </c>
      <c r="AH95" s="265">
        <v>0</v>
      </c>
      <c r="AI95" s="265"/>
      <c r="AJ95" s="265"/>
      <c r="AK95" s="265"/>
      <c r="AL95" s="265"/>
      <c r="AM95" s="265"/>
      <c r="AN95" s="265"/>
      <c r="AO95" s="265"/>
      <c r="AP95" s="265"/>
      <c r="AQ95" s="265"/>
      <c r="AR95" s="265"/>
      <c r="AS95" s="265"/>
      <c r="AT95" s="265"/>
      <c r="AU95" s="265"/>
      <c r="AV95" s="265"/>
      <c r="AW95" s="265"/>
      <c r="AX95" s="265"/>
      <c r="AY95" s="265"/>
      <c r="AZ95" s="265"/>
      <c r="BA95" s="265"/>
      <c r="BB95" s="265"/>
      <c r="BC95" s="265"/>
      <c r="BD95" s="265"/>
      <c r="BE95" s="265"/>
      <c r="BF95" s="265"/>
      <c r="BG95" s="265"/>
      <c r="BH95" s="265"/>
    </row>
    <row r="96" spans="1:60" outlineLevel="1" x14ac:dyDescent="0.2">
      <c r="A96" s="256">
        <v>86</v>
      </c>
      <c r="B96" s="257" t="s">
        <v>1737</v>
      </c>
      <c r="C96" s="258" t="s">
        <v>1738</v>
      </c>
      <c r="D96" s="259" t="s">
        <v>1734</v>
      </c>
      <c r="E96" s="260">
        <v>0.73699999999999999</v>
      </c>
      <c r="F96" s="229"/>
      <c r="G96" s="300">
        <f>E96*F96</f>
        <v>0</v>
      </c>
      <c r="H96" s="314"/>
      <c r="I96" s="301">
        <f>H96*E96</f>
        <v>0</v>
      </c>
      <c r="J96" s="229"/>
      <c r="K96" s="300">
        <f>J96*E96</f>
        <v>0</v>
      </c>
      <c r="L96" s="300">
        <v>15</v>
      </c>
      <c r="M96" s="300">
        <v>6234.276499999999</v>
      </c>
      <c r="N96" s="260">
        <v>0</v>
      </c>
      <c r="O96" s="260">
        <v>0</v>
      </c>
      <c r="P96" s="260">
        <v>0</v>
      </c>
      <c r="Q96" s="260">
        <v>0</v>
      </c>
      <c r="R96" s="300"/>
      <c r="S96" s="300" t="s">
        <v>1916</v>
      </c>
      <c r="T96" s="300" t="s">
        <v>1937</v>
      </c>
      <c r="U96" s="300">
        <v>0</v>
      </c>
      <c r="V96" s="300">
        <v>0</v>
      </c>
      <c r="W96" s="300"/>
      <c r="X96" s="261" t="s">
        <v>1453</v>
      </c>
      <c r="Y96" s="263" t="s">
        <v>1918</v>
      </c>
      <c r="Z96" s="302">
        <f>I96</f>
        <v>0</v>
      </c>
      <c r="AA96" s="302">
        <f>K96</f>
        <v>0</v>
      </c>
      <c r="AB96" s="302">
        <f>M96</f>
        <v>6234.276499999999</v>
      </c>
      <c r="AC96" s="303">
        <f>O96</f>
        <v>0</v>
      </c>
      <c r="AD96" s="303">
        <f>Q96</f>
        <v>0</v>
      </c>
      <c r="AE96" s="302">
        <f>V96</f>
        <v>0</v>
      </c>
      <c r="AF96" s="302">
        <f>G96</f>
        <v>0</v>
      </c>
      <c r="AG96" s="265" t="s">
        <v>2074</v>
      </c>
      <c r="AH96" s="265"/>
      <c r="AI96" s="265"/>
      <c r="AJ96" s="265"/>
      <c r="AK96" s="265"/>
      <c r="AL96" s="265"/>
      <c r="AM96" s="265"/>
      <c r="AN96" s="265"/>
      <c r="AO96" s="265"/>
      <c r="AP96" s="265"/>
      <c r="AQ96" s="265"/>
      <c r="AR96" s="265"/>
      <c r="AS96" s="265"/>
      <c r="AT96" s="265"/>
      <c r="AU96" s="265"/>
      <c r="AV96" s="265"/>
      <c r="AW96" s="265"/>
      <c r="AX96" s="265"/>
      <c r="AY96" s="265"/>
      <c r="AZ96" s="265"/>
      <c r="BA96" s="265"/>
      <c r="BB96" s="265"/>
      <c r="BC96" s="265"/>
      <c r="BD96" s="265"/>
      <c r="BE96" s="265"/>
      <c r="BF96" s="265"/>
      <c r="BG96" s="265"/>
      <c r="BH96" s="265"/>
    </row>
    <row r="97" spans="1:60" outlineLevel="2" x14ac:dyDescent="0.2">
      <c r="A97" s="266"/>
      <c r="B97" s="267"/>
      <c r="C97" s="440" t="s">
        <v>1739</v>
      </c>
      <c r="D97" s="441"/>
      <c r="E97" s="441"/>
      <c r="F97" s="441"/>
      <c r="G97" s="441"/>
      <c r="H97" s="304"/>
      <c r="I97" s="305"/>
      <c r="J97" s="263"/>
      <c r="K97" s="263"/>
      <c r="L97" s="263"/>
      <c r="M97" s="263"/>
      <c r="N97" s="264"/>
      <c r="O97" s="264"/>
      <c r="P97" s="264"/>
      <c r="Q97" s="264"/>
      <c r="R97" s="263"/>
      <c r="S97" s="263"/>
      <c r="T97" s="263"/>
      <c r="U97" s="263"/>
      <c r="V97" s="263"/>
      <c r="W97" s="263"/>
      <c r="X97" s="263"/>
      <c r="Y97" s="263"/>
      <c r="Z97" s="265"/>
      <c r="AA97" s="265"/>
      <c r="AB97" s="265"/>
      <c r="AC97" s="265"/>
      <c r="AD97" s="265"/>
      <c r="AE97" s="265"/>
      <c r="AF97" s="265"/>
      <c r="AG97" s="265" t="s">
        <v>1921</v>
      </c>
      <c r="AH97" s="265"/>
      <c r="AI97" s="265"/>
      <c r="AJ97" s="265"/>
      <c r="AK97" s="265"/>
      <c r="AL97" s="265"/>
      <c r="AM97" s="265"/>
      <c r="AN97" s="265"/>
      <c r="AO97" s="265"/>
      <c r="AP97" s="265"/>
      <c r="AQ97" s="265"/>
      <c r="AR97" s="265"/>
      <c r="AS97" s="265"/>
      <c r="AT97" s="265"/>
      <c r="AU97" s="265"/>
      <c r="AV97" s="265"/>
      <c r="AW97" s="265"/>
      <c r="AX97" s="265"/>
      <c r="AY97" s="265"/>
      <c r="AZ97" s="265"/>
      <c r="BA97" s="265"/>
      <c r="BB97" s="265"/>
      <c r="BC97" s="265"/>
      <c r="BD97" s="265"/>
      <c r="BE97" s="265"/>
      <c r="BF97" s="265"/>
      <c r="BG97" s="265"/>
      <c r="BH97" s="265"/>
    </row>
    <row r="98" spans="1:60" outlineLevel="2" x14ac:dyDescent="0.2">
      <c r="A98" s="266"/>
      <c r="B98" s="267"/>
      <c r="C98" s="268" t="s">
        <v>1162</v>
      </c>
      <c r="D98" s="269"/>
      <c r="E98" s="270">
        <v>0.73699999999999999</v>
      </c>
      <c r="F98" s="263"/>
      <c r="G98" s="263"/>
      <c r="H98" s="304"/>
      <c r="I98" s="305"/>
      <c r="J98" s="263"/>
      <c r="K98" s="263"/>
      <c r="L98" s="263"/>
      <c r="M98" s="263"/>
      <c r="N98" s="264"/>
      <c r="O98" s="264"/>
      <c r="P98" s="264"/>
      <c r="Q98" s="264"/>
      <c r="R98" s="263"/>
      <c r="S98" s="263"/>
      <c r="T98" s="263"/>
      <c r="U98" s="263"/>
      <c r="V98" s="263"/>
      <c r="W98" s="263"/>
      <c r="X98" s="263"/>
      <c r="Y98" s="263"/>
      <c r="Z98" s="265"/>
      <c r="AA98" s="265"/>
      <c r="AB98" s="265"/>
      <c r="AC98" s="265"/>
      <c r="AD98" s="265"/>
      <c r="AE98" s="265"/>
      <c r="AF98" s="265"/>
      <c r="AG98" s="265" t="s">
        <v>171</v>
      </c>
      <c r="AH98" s="265">
        <v>0</v>
      </c>
      <c r="AI98" s="265"/>
      <c r="AJ98" s="265"/>
      <c r="AK98" s="265"/>
      <c r="AL98" s="265"/>
      <c r="AM98" s="265"/>
      <c r="AN98" s="265"/>
      <c r="AO98" s="265"/>
      <c r="AP98" s="265"/>
      <c r="AQ98" s="265"/>
      <c r="AR98" s="265"/>
      <c r="AS98" s="265"/>
      <c r="AT98" s="265"/>
      <c r="AU98" s="265"/>
      <c r="AV98" s="265"/>
      <c r="AW98" s="265"/>
      <c r="AX98" s="265"/>
      <c r="AY98" s="265"/>
      <c r="AZ98" s="265"/>
      <c r="BA98" s="265"/>
      <c r="BB98" s="265"/>
      <c r="BC98" s="265"/>
      <c r="BD98" s="265"/>
      <c r="BE98" s="265"/>
      <c r="BF98" s="265"/>
      <c r="BG98" s="265"/>
      <c r="BH98" s="265"/>
    </row>
    <row r="99" spans="1:60" outlineLevel="1" x14ac:dyDescent="0.2">
      <c r="A99" s="256">
        <v>87</v>
      </c>
      <c r="B99" s="257" t="s">
        <v>1744</v>
      </c>
      <c r="C99" s="258" t="s">
        <v>2075</v>
      </c>
      <c r="D99" s="259" t="s">
        <v>1734</v>
      </c>
      <c r="E99" s="260">
        <v>0.73699999999999999</v>
      </c>
      <c r="F99" s="229"/>
      <c r="G99" s="300">
        <f>E99*F99</f>
        <v>0</v>
      </c>
      <c r="H99" s="314"/>
      <c r="I99" s="301">
        <f>H99*E99</f>
        <v>0</v>
      </c>
      <c r="J99" s="229"/>
      <c r="K99" s="300">
        <f>J99*E99</f>
        <v>0</v>
      </c>
      <c r="L99" s="300">
        <v>15</v>
      </c>
      <c r="M99" s="300">
        <v>4675.6930000000002</v>
      </c>
      <c r="N99" s="260">
        <v>0</v>
      </c>
      <c r="O99" s="260">
        <v>0</v>
      </c>
      <c r="P99" s="260">
        <v>0</v>
      </c>
      <c r="Q99" s="260">
        <v>0</v>
      </c>
      <c r="R99" s="300"/>
      <c r="S99" s="300" t="s">
        <v>1916</v>
      </c>
      <c r="T99" s="300" t="s">
        <v>1937</v>
      </c>
      <c r="U99" s="300">
        <v>0</v>
      </c>
      <c r="V99" s="300">
        <v>0</v>
      </c>
      <c r="W99" s="300"/>
      <c r="X99" s="261" t="s">
        <v>1453</v>
      </c>
      <c r="Y99" s="263" t="s">
        <v>1918</v>
      </c>
      <c r="Z99" s="302">
        <f>I99</f>
        <v>0</v>
      </c>
      <c r="AA99" s="302">
        <f>K99</f>
        <v>0</v>
      </c>
      <c r="AB99" s="302">
        <f>M99</f>
        <v>4675.6930000000002</v>
      </c>
      <c r="AC99" s="303">
        <f>O99</f>
        <v>0</v>
      </c>
      <c r="AD99" s="303">
        <f>Q99</f>
        <v>0</v>
      </c>
      <c r="AE99" s="302">
        <f>V99</f>
        <v>0</v>
      </c>
      <c r="AF99" s="302">
        <f>G99</f>
        <v>0</v>
      </c>
      <c r="AG99" s="265" t="s">
        <v>2074</v>
      </c>
      <c r="AH99" s="265"/>
      <c r="AI99" s="265"/>
      <c r="AJ99" s="265"/>
      <c r="AK99" s="265"/>
      <c r="AL99" s="265"/>
      <c r="AM99" s="265"/>
      <c r="AN99" s="265"/>
      <c r="AO99" s="265"/>
      <c r="AP99" s="265"/>
      <c r="AQ99" s="265"/>
      <c r="AR99" s="265"/>
      <c r="AS99" s="265"/>
      <c r="AT99" s="265"/>
      <c r="AU99" s="265"/>
      <c r="AV99" s="265"/>
      <c r="AW99" s="265"/>
      <c r="AX99" s="265"/>
      <c r="AY99" s="265"/>
      <c r="AZ99" s="265"/>
      <c r="BA99" s="265"/>
      <c r="BB99" s="265"/>
      <c r="BC99" s="265"/>
      <c r="BD99" s="265"/>
      <c r="BE99" s="265"/>
      <c r="BF99" s="265"/>
      <c r="BG99" s="265"/>
      <c r="BH99" s="265"/>
    </row>
    <row r="100" spans="1:60" ht="22.5" outlineLevel="2" x14ac:dyDescent="0.2">
      <c r="A100" s="266"/>
      <c r="B100" s="267"/>
      <c r="C100" s="440" t="s">
        <v>1746</v>
      </c>
      <c r="D100" s="441"/>
      <c r="E100" s="441"/>
      <c r="F100" s="441"/>
      <c r="G100" s="441"/>
      <c r="H100" s="304"/>
      <c r="I100" s="305"/>
      <c r="J100" s="263"/>
      <c r="K100" s="263"/>
      <c r="L100" s="263"/>
      <c r="M100" s="263"/>
      <c r="N100" s="264"/>
      <c r="O100" s="264"/>
      <c r="P100" s="264"/>
      <c r="Q100" s="264"/>
      <c r="R100" s="263"/>
      <c r="S100" s="263"/>
      <c r="T100" s="263"/>
      <c r="U100" s="263"/>
      <c r="V100" s="263"/>
      <c r="W100" s="263"/>
      <c r="X100" s="263"/>
      <c r="Y100" s="263"/>
      <c r="Z100" s="265"/>
      <c r="AA100" s="265"/>
      <c r="AB100" s="265"/>
      <c r="AC100" s="265"/>
      <c r="AD100" s="265"/>
      <c r="AE100" s="265"/>
      <c r="AF100" s="265"/>
      <c r="AG100" s="265" t="s">
        <v>1921</v>
      </c>
      <c r="AH100" s="265"/>
      <c r="AI100" s="265"/>
      <c r="AJ100" s="265"/>
      <c r="AK100" s="265"/>
      <c r="AL100" s="265"/>
      <c r="AM100" s="265"/>
      <c r="AN100" s="265"/>
      <c r="AO100" s="265"/>
      <c r="AP100" s="265"/>
      <c r="AQ100" s="265"/>
      <c r="AR100" s="265"/>
      <c r="AS100" s="265"/>
      <c r="AT100" s="265"/>
      <c r="AU100" s="265"/>
      <c r="AV100" s="265"/>
      <c r="AW100" s="265"/>
      <c r="AX100" s="265"/>
      <c r="AY100" s="265"/>
      <c r="AZ100" s="265"/>
      <c r="BA100" s="307" t="str">
        <f>C100</f>
        <v>Náklady na vyhotovení dokumentace skutečného provedení stavby a její předání objednateli v požadované formě a požadovaném počtu.</v>
      </c>
      <c r="BB100" s="265"/>
      <c r="BC100" s="265"/>
      <c r="BD100" s="265"/>
      <c r="BE100" s="265"/>
      <c r="BF100" s="265"/>
      <c r="BG100" s="265"/>
      <c r="BH100" s="265"/>
    </row>
    <row r="101" spans="1:60" outlineLevel="2" x14ac:dyDescent="0.2">
      <c r="A101" s="266"/>
      <c r="B101" s="267"/>
      <c r="C101" s="268" t="s">
        <v>1162</v>
      </c>
      <c r="D101" s="269"/>
      <c r="E101" s="270">
        <v>0.73699999999999999</v>
      </c>
      <c r="F101" s="263"/>
      <c r="G101" s="263"/>
      <c r="H101" s="304"/>
      <c r="I101" s="305"/>
      <c r="J101" s="263"/>
      <c r="K101" s="263"/>
      <c r="L101" s="263"/>
      <c r="M101" s="263"/>
      <c r="N101" s="264"/>
      <c r="O101" s="264"/>
      <c r="P101" s="264"/>
      <c r="Q101" s="264"/>
      <c r="R101" s="263"/>
      <c r="S101" s="263"/>
      <c r="T101" s="263"/>
      <c r="U101" s="263"/>
      <c r="V101" s="263"/>
      <c r="W101" s="263"/>
      <c r="X101" s="263"/>
      <c r="Y101" s="263"/>
      <c r="Z101" s="265"/>
      <c r="AA101" s="265"/>
      <c r="AB101" s="265"/>
      <c r="AC101" s="265"/>
      <c r="AD101" s="265"/>
      <c r="AE101" s="265"/>
      <c r="AF101" s="265"/>
      <c r="AG101" s="265" t="s">
        <v>171</v>
      </c>
      <c r="AH101" s="265">
        <v>0</v>
      </c>
      <c r="AI101" s="265"/>
      <c r="AJ101" s="265"/>
      <c r="AK101" s="265"/>
      <c r="AL101" s="265"/>
      <c r="AM101" s="265"/>
      <c r="AN101" s="265"/>
      <c r="AO101" s="265"/>
      <c r="AP101" s="265"/>
      <c r="AQ101" s="265"/>
      <c r="AR101" s="265"/>
      <c r="AS101" s="265"/>
      <c r="AT101" s="265"/>
      <c r="AU101" s="265"/>
      <c r="AV101" s="265"/>
      <c r="AW101" s="265"/>
      <c r="AX101" s="265"/>
      <c r="AY101" s="265"/>
      <c r="AZ101" s="265"/>
      <c r="BA101" s="265"/>
      <c r="BB101" s="265"/>
      <c r="BC101" s="265"/>
      <c r="BD101" s="265"/>
      <c r="BE101" s="265"/>
      <c r="BF101" s="265"/>
      <c r="BG101" s="265"/>
      <c r="BH101" s="265"/>
    </row>
    <row r="102" spans="1:60" x14ac:dyDescent="0.2">
      <c r="A102" s="290" t="s">
        <v>1677</v>
      </c>
      <c r="B102" s="291" t="s">
        <v>2076</v>
      </c>
      <c r="C102" s="292" t="s">
        <v>2077</v>
      </c>
      <c r="D102" s="293"/>
      <c r="E102" s="294"/>
      <c r="F102" s="295"/>
      <c r="G102" s="295">
        <f>SUM(G103:G161)</f>
        <v>0</v>
      </c>
      <c r="H102" s="296"/>
      <c r="I102" s="297">
        <f>SUM(I103:I161)</f>
        <v>0</v>
      </c>
      <c r="J102" s="295"/>
      <c r="K102" s="295">
        <f>SUM(K103:K161)</f>
        <v>0</v>
      </c>
      <c r="L102" s="295"/>
      <c r="M102" s="295">
        <f>SUM(AB103:AB161)</f>
        <v>67614.801999999996</v>
      </c>
      <c r="N102" s="294"/>
      <c r="O102" s="294">
        <f>SUM(AC103:AC161)</f>
        <v>3.2927833400000002</v>
      </c>
      <c r="P102" s="294"/>
      <c r="Q102" s="294">
        <f>SUM(AD103:AD161)</f>
        <v>0</v>
      </c>
      <c r="R102" s="295"/>
      <c r="S102" s="295"/>
      <c r="T102" s="295"/>
      <c r="U102" s="295"/>
      <c r="V102" s="295">
        <f>SUM(AE103:AE161)</f>
        <v>68.373700999999997</v>
      </c>
      <c r="W102" s="295"/>
      <c r="X102" s="298"/>
      <c r="Y102" s="299"/>
      <c r="AG102" s="230" t="s">
        <v>1914</v>
      </c>
    </row>
    <row r="103" spans="1:60" outlineLevel="1" x14ac:dyDescent="0.2">
      <c r="A103" s="256">
        <v>1</v>
      </c>
      <c r="B103" s="257" t="s">
        <v>2078</v>
      </c>
      <c r="C103" s="258" t="s">
        <v>2079</v>
      </c>
      <c r="D103" s="259" t="s">
        <v>165</v>
      </c>
      <c r="E103" s="260">
        <v>7.3700000000000002E-2</v>
      </c>
      <c r="F103" s="229"/>
      <c r="G103" s="300">
        <f>E103*F103</f>
        <v>0</v>
      </c>
      <c r="H103" s="314"/>
      <c r="I103" s="301">
        <f>H103*E103</f>
        <v>0</v>
      </c>
      <c r="J103" s="229"/>
      <c r="K103" s="300">
        <f>J103*E103</f>
        <v>0</v>
      </c>
      <c r="L103" s="300">
        <v>15</v>
      </c>
      <c r="M103" s="300">
        <v>348.77199999999993</v>
      </c>
      <c r="N103" s="260">
        <v>2.5249999999999999</v>
      </c>
      <c r="O103" s="260">
        <v>0.18609249999999999</v>
      </c>
      <c r="P103" s="260">
        <v>0</v>
      </c>
      <c r="Q103" s="260">
        <v>0</v>
      </c>
      <c r="R103" s="300"/>
      <c r="S103" s="300" t="s">
        <v>1916</v>
      </c>
      <c r="T103" s="300" t="s">
        <v>1916</v>
      </c>
      <c r="U103" s="300">
        <v>0.48</v>
      </c>
      <c r="V103" s="300">
        <v>3.5375999999999998E-2</v>
      </c>
      <c r="W103" s="300"/>
      <c r="X103" s="261" t="s">
        <v>1917</v>
      </c>
      <c r="Y103" s="263" t="s">
        <v>1918</v>
      </c>
      <c r="Z103" s="302">
        <f>I103</f>
        <v>0</v>
      </c>
      <c r="AA103" s="302">
        <f>K103</f>
        <v>0</v>
      </c>
      <c r="AB103" s="302">
        <f>M103</f>
        <v>348.77199999999993</v>
      </c>
      <c r="AC103" s="303">
        <f>O103</f>
        <v>0.18609249999999999</v>
      </c>
      <c r="AD103" s="303">
        <f>Q103</f>
        <v>0</v>
      </c>
      <c r="AE103" s="302">
        <f>V103</f>
        <v>3.5375999999999998E-2</v>
      </c>
      <c r="AF103" s="302">
        <f>G103</f>
        <v>0</v>
      </c>
      <c r="AG103" s="265" t="s">
        <v>1919</v>
      </c>
      <c r="AH103" s="265"/>
      <c r="AI103" s="265"/>
      <c r="AJ103" s="265"/>
      <c r="AK103" s="265"/>
      <c r="AL103" s="265"/>
      <c r="AM103" s="265"/>
      <c r="AN103" s="265"/>
      <c r="AO103" s="265"/>
      <c r="AP103" s="265"/>
      <c r="AQ103" s="265"/>
      <c r="AR103" s="265"/>
      <c r="AS103" s="265"/>
      <c r="AT103" s="265"/>
      <c r="AU103" s="265"/>
      <c r="AV103" s="265"/>
      <c r="AW103" s="265"/>
      <c r="AX103" s="265"/>
      <c r="AY103" s="265"/>
      <c r="AZ103" s="265"/>
      <c r="BA103" s="265"/>
      <c r="BB103" s="265"/>
      <c r="BC103" s="265"/>
      <c r="BD103" s="265"/>
      <c r="BE103" s="265"/>
      <c r="BF103" s="265"/>
      <c r="BG103" s="265"/>
      <c r="BH103" s="265"/>
    </row>
    <row r="104" spans="1:60" outlineLevel="2" x14ac:dyDescent="0.2">
      <c r="A104" s="266"/>
      <c r="B104" s="267"/>
      <c r="C104" s="268" t="s">
        <v>2080</v>
      </c>
      <c r="D104" s="269"/>
      <c r="E104" s="270">
        <v>7.3700000000000002E-2</v>
      </c>
      <c r="F104" s="285"/>
      <c r="G104" s="263"/>
      <c r="H104" s="315"/>
      <c r="I104" s="305"/>
      <c r="J104" s="285"/>
      <c r="K104" s="263"/>
      <c r="L104" s="263"/>
      <c r="M104" s="263"/>
      <c r="N104" s="264"/>
      <c r="O104" s="264"/>
      <c r="P104" s="264"/>
      <c r="Q104" s="264"/>
      <c r="R104" s="263"/>
      <c r="S104" s="263"/>
      <c r="T104" s="263"/>
      <c r="U104" s="263"/>
      <c r="V104" s="263"/>
      <c r="W104" s="263"/>
      <c r="X104" s="263"/>
      <c r="Y104" s="263"/>
      <c r="Z104" s="265"/>
      <c r="AA104" s="265"/>
      <c r="AB104" s="265"/>
      <c r="AC104" s="265"/>
      <c r="AD104" s="265"/>
      <c r="AE104" s="265"/>
      <c r="AF104" s="265"/>
      <c r="AG104" s="265" t="s">
        <v>171</v>
      </c>
      <c r="AH104" s="265">
        <v>0</v>
      </c>
      <c r="AI104" s="265"/>
      <c r="AJ104" s="265"/>
      <c r="AK104" s="265"/>
      <c r="AL104" s="265"/>
      <c r="AM104" s="265"/>
      <c r="AN104" s="265"/>
      <c r="AO104" s="265"/>
      <c r="AP104" s="265"/>
      <c r="AQ104" s="265"/>
      <c r="AR104" s="265"/>
      <c r="AS104" s="265"/>
      <c r="AT104" s="265"/>
      <c r="AU104" s="265"/>
      <c r="AV104" s="265"/>
      <c r="AW104" s="265"/>
      <c r="AX104" s="265"/>
      <c r="AY104" s="265"/>
      <c r="AZ104" s="265"/>
      <c r="BA104" s="265"/>
      <c r="BB104" s="265"/>
      <c r="BC104" s="265"/>
      <c r="BD104" s="265"/>
      <c r="BE104" s="265"/>
      <c r="BF104" s="265"/>
      <c r="BG104" s="265"/>
      <c r="BH104" s="265"/>
    </row>
    <row r="105" spans="1:60" ht="22.5" outlineLevel="1" x14ac:dyDescent="0.2">
      <c r="A105" s="256">
        <v>2</v>
      </c>
      <c r="B105" s="257" t="s">
        <v>2081</v>
      </c>
      <c r="C105" s="258" t="s">
        <v>2082</v>
      </c>
      <c r="D105" s="259" t="s">
        <v>212</v>
      </c>
      <c r="E105" s="260">
        <v>0.36849999999999999</v>
      </c>
      <c r="F105" s="229"/>
      <c r="G105" s="300">
        <f>E105*F105</f>
        <v>0</v>
      </c>
      <c r="H105" s="314"/>
      <c r="I105" s="301">
        <f>H105*E105</f>
        <v>0</v>
      </c>
      <c r="J105" s="229"/>
      <c r="K105" s="300">
        <f>J105*E105</f>
        <v>0</v>
      </c>
      <c r="L105" s="300">
        <v>15</v>
      </c>
      <c r="M105" s="300">
        <v>102.764</v>
      </c>
      <c r="N105" s="260">
        <v>0.441</v>
      </c>
      <c r="O105" s="260">
        <v>0.1625085</v>
      </c>
      <c r="P105" s="260">
        <v>0</v>
      </c>
      <c r="Q105" s="260">
        <v>0</v>
      </c>
      <c r="R105" s="300"/>
      <c r="S105" s="300" t="s">
        <v>1916</v>
      </c>
      <c r="T105" s="300" t="s">
        <v>1916</v>
      </c>
      <c r="U105" s="300">
        <v>0.03</v>
      </c>
      <c r="V105" s="300">
        <v>1.1054999999999999E-2</v>
      </c>
      <c r="W105" s="300"/>
      <c r="X105" s="261" t="s">
        <v>1917</v>
      </c>
      <c r="Y105" s="263" t="s">
        <v>1918</v>
      </c>
      <c r="Z105" s="302">
        <f>I105</f>
        <v>0</v>
      </c>
      <c r="AA105" s="302">
        <f>K105</f>
        <v>0</v>
      </c>
      <c r="AB105" s="302">
        <f>M105</f>
        <v>102.764</v>
      </c>
      <c r="AC105" s="303">
        <f>O105</f>
        <v>0.1625085</v>
      </c>
      <c r="AD105" s="303">
        <f>Q105</f>
        <v>0</v>
      </c>
      <c r="AE105" s="302">
        <f>V105</f>
        <v>1.1054999999999999E-2</v>
      </c>
      <c r="AF105" s="302">
        <f>G105</f>
        <v>0</v>
      </c>
      <c r="AG105" s="265" t="s">
        <v>1919</v>
      </c>
      <c r="AH105" s="265"/>
      <c r="AI105" s="265"/>
      <c r="AJ105" s="265"/>
      <c r="AK105" s="265"/>
      <c r="AL105" s="265"/>
      <c r="AM105" s="265"/>
      <c r="AN105" s="265"/>
      <c r="AO105" s="265"/>
      <c r="AP105" s="265"/>
      <c r="AQ105" s="265"/>
      <c r="AR105" s="265"/>
      <c r="AS105" s="265"/>
      <c r="AT105" s="265"/>
      <c r="AU105" s="265"/>
      <c r="AV105" s="265"/>
      <c r="AW105" s="265"/>
      <c r="AX105" s="265"/>
      <c r="AY105" s="265"/>
      <c r="AZ105" s="265"/>
      <c r="BA105" s="265"/>
      <c r="BB105" s="265"/>
      <c r="BC105" s="265"/>
      <c r="BD105" s="265"/>
      <c r="BE105" s="265"/>
      <c r="BF105" s="265"/>
      <c r="BG105" s="265"/>
      <c r="BH105" s="265"/>
    </row>
    <row r="106" spans="1:60" outlineLevel="2" x14ac:dyDescent="0.2">
      <c r="A106" s="266"/>
      <c r="B106" s="267"/>
      <c r="C106" s="268" t="s">
        <v>2083</v>
      </c>
      <c r="D106" s="269"/>
      <c r="E106" s="270">
        <v>0.36849999999999999</v>
      </c>
      <c r="F106" s="285"/>
      <c r="G106" s="263"/>
      <c r="H106" s="315"/>
      <c r="I106" s="305"/>
      <c r="J106" s="285"/>
      <c r="K106" s="263"/>
      <c r="L106" s="263"/>
      <c r="M106" s="263"/>
      <c r="N106" s="264"/>
      <c r="O106" s="264"/>
      <c r="P106" s="264"/>
      <c r="Q106" s="264"/>
      <c r="R106" s="263"/>
      <c r="S106" s="263"/>
      <c r="T106" s="263"/>
      <c r="U106" s="263"/>
      <c r="V106" s="263"/>
      <c r="W106" s="263"/>
      <c r="X106" s="263"/>
      <c r="Y106" s="263"/>
      <c r="Z106" s="265"/>
      <c r="AA106" s="265"/>
      <c r="AB106" s="265"/>
      <c r="AC106" s="265"/>
      <c r="AD106" s="265"/>
      <c r="AE106" s="265"/>
      <c r="AF106" s="265"/>
      <c r="AG106" s="265" t="s">
        <v>171</v>
      </c>
      <c r="AH106" s="265">
        <v>0</v>
      </c>
      <c r="AI106" s="265"/>
      <c r="AJ106" s="265"/>
      <c r="AK106" s="265"/>
      <c r="AL106" s="265"/>
      <c r="AM106" s="265"/>
      <c r="AN106" s="265"/>
      <c r="AO106" s="265"/>
      <c r="AP106" s="265"/>
      <c r="AQ106" s="265"/>
      <c r="AR106" s="265"/>
      <c r="AS106" s="265"/>
      <c r="AT106" s="265"/>
      <c r="AU106" s="265"/>
      <c r="AV106" s="265"/>
      <c r="AW106" s="265"/>
      <c r="AX106" s="265"/>
      <c r="AY106" s="265"/>
      <c r="AZ106" s="265"/>
      <c r="BA106" s="265"/>
      <c r="BB106" s="265"/>
      <c r="BC106" s="265"/>
      <c r="BD106" s="265"/>
      <c r="BE106" s="265"/>
      <c r="BF106" s="265"/>
      <c r="BG106" s="265"/>
      <c r="BH106" s="265"/>
    </row>
    <row r="107" spans="1:60" outlineLevel="1" x14ac:dyDescent="0.2">
      <c r="A107" s="256">
        <v>10</v>
      </c>
      <c r="B107" s="257" t="s">
        <v>2084</v>
      </c>
      <c r="C107" s="258" t="s">
        <v>2085</v>
      </c>
      <c r="D107" s="259" t="s">
        <v>525</v>
      </c>
      <c r="E107" s="260">
        <v>0.73699999999999999</v>
      </c>
      <c r="F107" s="229"/>
      <c r="G107" s="300">
        <f>E107*F107</f>
        <v>0</v>
      </c>
      <c r="H107" s="314"/>
      <c r="I107" s="301">
        <f>H107*E107</f>
        <v>0</v>
      </c>
      <c r="J107" s="229"/>
      <c r="K107" s="300">
        <f>J107*E107</f>
        <v>0</v>
      </c>
      <c r="L107" s="300">
        <v>15</v>
      </c>
      <c r="M107" s="300">
        <v>138.14949999999999</v>
      </c>
      <c r="N107" s="260">
        <v>0</v>
      </c>
      <c r="O107" s="260">
        <v>0</v>
      </c>
      <c r="P107" s="260">
        <v>0</v>
      </c>
      <c r="Q107" s="260">
        <v>0</v>
      </c>
      <c r="R107" s="300"/>
      <c r="S107" s="300" t="s">
        <v>1916</v>
      </c>
      <c r="T107" s="300" t="s">
        <v>1916</v>
      </c>
      <c r="U107" s="300">
        <v>0.28999999999999998</v>
      </c>
      <c r="V107" s="300">
        <v>0.21372999999999998</v>
      </c>
      <c r="W107" s="300"/>
      <c r="X107" s="261" t="s">
        <v>1917</v>
      </c>
      <c r="Y107" s="263" t="s">
        <v>1918</v>
      </c>
      <c r="Z107" s="302">
        <f>I107</f>
        <v>0</v>
      </c>
      <c r="AA107" s="302">
        <f>K107</f>
        <v>0</v>
      </c>
      <c r="AB107" s="302">
        <f>M107</f>
        <v>138.14949999999999</v>
      </c>
      <c r="AC107" s="303">
        <f>O107</f>
        <v>0</v>
      </c>
      <c r="AD107" s="303">
        <f>Q107</f>
        <v>0</v>
      </c>
      <c r="AE107" s="302">
        <f>V107</f>
        <v>0.21372999999999998</v>
      </c>
      <c r="AF107" s="302">
        <f>G107</f>
        <v>0</v>
      </c>
      <c r="AG107" s="265" t="s">
        <v>1919</v>
      </c>
      <c r="AH107" s="265"/>
      <c r="AI107" s="265"/>
      <c r="AJ107" s="265"/>
      <c r="AK107" s="265"/>
      <c r="AL107" s="265"/>
      <c r="AM107" s="265"/>
      <c r="AN107" s="265"/>
      <c r="AO107" s="265"/>
      <c r="AP107" s="265"/>
      <c r="AQ107" s="265"/>
      <c r="AR107" s="265"/>
      <c r="AS107" s="265"/>
      <c r="AT107" s="265"/>
      <c r="AU107" s="265"/>
      <c r="AV107" s="265"/>
      <c r="AW107" s="265"/>
      <c r="AX107" s="265"/>
      <c r="AY107" s="265"/>
      <c r="AZ107" s="265"/>
      <c r="BA107" s="265"/>
      <c r="BB107" s="265"/>
      <c r="BC107" s="265"/>
      <c r="BD107" s="265"/>
      <c r="BE107" s="265"/>
      <c r="BF107" s="265"/>
      <c r="BG107" s="265"/>
      <c r="BH107" s="265"/>
    </row>
    <row r="108" spans="1:60" outlineLevel="2" x14ac:dyDescent="0.2">
      <c r="A108" s="266"/>
      <c r="B108" s="267"/>
      <c r="C108" s="268" t="s">
        <v>1162</v>
      </c>
      <c r="D108" s="269"/>
      <c r="E108" s="270">
        <v>0.73699999999999999</v>
      </c>
      <c r="F108" s="285"/>
      <c r="G108" s="263"/>
      <c r="H108" s="315"/>
      <c r="I108" s="305"/>
      <c r="J108" s="285"/>
      <c r="K108" s="263"/>
      <c r="L108" s="263"/>
      <c r="M108" s="263"/>
      <c r="N108" s="264"/>
      <c r="O108" s="264"/>
      <c r="P108" s="264"/>
      <c r="Q108" s="264"/>
      <c r="R108" s="263"/>
      <c r="S108" s="263"/>
      <c r="T108" s="263"/>
      <c r="U108" s="263"/>
      <c r="V108" s="263"/>
      <c r="W108" s="263"/>
      <c r="X108" s="263"/>
      <c r="Y108" s="263"/>
      <c r="Z108" s="265"/>
      <c r="AA108" s="265"/>
      <c r="AB108" s="265"/>
      <c r="AC108" s="265"/>
      <c r="AD108" s="265"/>
      <c r="AE108" s="265"/>
      <c r="AF108" s="265"/>
      <c r="AG108" s="265" t="s">
        <v>171</v>
      </c>
      <c r="AH108" s="265">
        <v>0</v>
      </c>
      <c r="AI108" s="265"/>
      <c r="AJ108" s="265"/>
      <c r="AK108" s="265"/>
      <c r="AL108" s="265"/>
      <c r="AM108" s="265"/>
      <c r="AN108" s="265"/>
      <c r="AO108" s="265"/>
      <c r="AP108" s="265"/>
      <c r="AQ108" s="265"/>
      <c r="AR108" s="265"/>
      <c r="AS108" s="265"/>
      <c r="AT108" s="265"/>
      <c r="AU108" s="265"/>
      <c r="AV108" s="265"/>
      <c r="AW108" s="265"/>
      <c r="AX108" s="265"/>
      <c r="AY108" s="265"/>
      <c r="AZ108" s="265"/>
      <c r="BA108" s="265"/>
      <c r="BB108" s="265"/>
      <c r="BC108" s="265"/>
      <c r="BD108" s="265"/>
      <c r="BE108" s="265"/>
      <c r="BF108" s="265"/>
      <c r="BG108" s="265"/>
      <c r="BH108" s="265"/>
    </row>
    <row r="109" spans="1:60" outlineLevel="1" x14ac:dyDescent="0.2">
      <c r="A109" s="256">
        <v>15</v>
      </c>
      <c r="B109" s="257" t="s">
        <v>2086</v>
      </c>
      <c r="C109" s="258" t="s">
        <v>2087</v>
      </c>
      <c r="D109" s="259" t="s">
        <v>525</v>
      </c>
      <c r="E109" s="260">
        <v>0.73699999999999999</v>
      </c>
      <c r="F109" s="229"/>
      <c r="G109" s="300">
        <f>E109*F109</f>
        <v>0</v>
      </c>
      <c r="H109" s="314"/>
      <c r="I109" s="301">
        <f>H109*E109</f>
        <v>0</v>
      </c>
      <c r="J109" s="229"/>
      <c r="K109" s="300">
        <f>J109*E109</f>
        <v>0</v>
      </c>
      <c r="L109" s="300">
        <v>15</v>
      </c>
      <c r="M109" s="300">
        <v>555.15099999999995</v>
      </c>
      <c r="N109" s="260">
        <v>0</v>
      </c>
      <c r="O109" s="260">
        <v>0</v>
      </c>
      <c r="P109" s="260">
        <v>0</v>
      </c>
      <c r="Q109" s="260">
        <v>0</v>
      </c>
      <c r="R109" s="300"/>
      <c r="S109" s="300" t="s">
        <v>1916</v>
      </c>
      <c r="T109" s="300" t="s">
        <v>1916</v>
      </c>
      <c r="U109" s="300">
        <v>1.1399999999999999</v>
      </c>
      <c r="V109" s="300">
        <v>0.84017999999999993</v>
      </c>
      <c r="W109" s="300"/>
      <c r="X109" s="261" t="s">
        <v>1917</v>
      </c>
      <c r="Y109" s="263" t="s">
        <v>1918</v>
      </c>
      <c r="Z109" s="302">
        <f>I109</f>
        <v>0</v>
      </c>
      <c r="AA109" s="302">
        <f>K109</f>
        <v>0</v>
      </c>
      <c r="AB109" s="302">
        <f>M109</f>
        <v>555.15099999999995</v>
      </c>
      <c r="AC109" s="303">
        <f>O109</f>
        <v>0</v>
      </c>
      <c r="AD109" s="303">
        <f>Q109</f>
        <v>0</v>
      </c>
      <c r="AE109" s="302">
        <f>V109</f>
        <v>0.84017999999999993</v>
      </c>
      <c r="AF109" s="302">
        <f>G109</f>
        <v>0</v>
      </c>
      <c r="AG109" s="265" t="s">
        <v>1919</v>
      </c>
      <c r="AH109" s="265"/>
      <c r="AI109" s="265"/>
      <c r="AJ109" s="265"/>
      <c r="AK109" s="265"/>
      <c r="AL109" s="265"/>
      <c r="AM109" s="265"/>
      <c r="AN109" s="265"/>
      <c r="AO109" s="265"/>
      <c r="AP109" s="265"/>
      <c r="AQ109" s="265"/>
      <c r="AR109" s="265"/>
      <c r="AS109" s="265"/>
      <c r="AT109" s="265"/>
      <c r="AU109" s="265"/>
      <c r="AV109" s="265"/>
      <c r="AW109" s="265"/>
      <c r="AX109" s="265"/>
      <c r="AY109" s="265"/>
      <c r="AZ109" s="265"/>
      <c r="BA109" s="265"/>
      <c r="BB109" s="265"/>
      <c r="BC109" s="265"/>
      <c r="BD109" s="265"/>
      <c r="BE109" s="265"/>
      <c r="BF109" s="265"/>
      <c r="BG109" s="265"/>
      <c r="BH109" s="265"/>
    </row>
    <row r="110" spans="1:60" outlineLevel="2" x14ac:dyDescent="0.2">
      <c r="A110" s="266"/>
      <c r="B110" s="267"/>
      <c r="C110" s="268" t="s">
        <v>1162</v>
      </c>
      <c r="D110" s="269"/>
      <c r="E110" s="270">
        <v>0.73699999999999999</v>
      </c>
      <c r="F110" s="285"/>
      <c r="G110" s="263"/>
      <c r="H110" s="315"/>
      <c r="I110" s="305"/>
      <c r="J110" s="285"/>
      <c r="K110" s="263"/>
      <c r="L110" s="263"/>
      <c r="M110" s="263"/>
      <c r="N110" s="264"/>
      <c r="O110" s="264"/>
      <c r="P110" s="264"/>
      <c r="Q110" s="264"/>
      <c r="R110" s="263"/>
      <c r="S110" s="263"/>
      <c r="T110" s="263"/>
      <c r="U110" s="263"/>
      <c r="V110" s="263"/>
      <c r="W110" s="263"/>
      <c r="X110" s="263"/>
      <c r="Y110" s="263"/>
      <c r="Z110" s="265"/>
      <c r="AA110" s="265"/>
      <c r="AB110" s="265"/>
      <c r="AC110" s="265"/>
      <c r="AD110" s="265"/>
      <c r="AE110" s="265"/>
      <c r="AF110" s="265"/>
      <c r="AG110" s="265" t="s">
        <v>171</v>
      </c>
      <c r="AH110" s="265">
        <v>0</v>
      </c>
      <c r="AI110" s="265"/>
      <c r="AJ110" s="265"/>
      <c r="AK110" s="265"/>
      <c r="AL110" s="265"/>
      <c r="AM110" s="265"/>
      <c r="AN110" s="265"/>
      <c r="AO110" s="265"/>
      <c r="AP110" s="265"/>
      <c r="AQ110" s="265"/>
      <c r="AR110" s="265"/>
      <c r="AS110" s="265"/>
      <c r="AT110" s="265"/>
      <c r="AU110" s="265"/>
      <c r="AV110" s="265"/>
      <c r="AW110" s="265"/>
      <c r="AX110" s="265"/>
      <c r="AY110" s="265"/>
      <c r="AZ110" s="265"/>
      <c r="BA110" s="265"/>
      <c r="BB110" s="265"/>
      <c r="BC110" s="265"/>
      <c r="BD110" s="265"/>
      <c r="BE110" s="265"/>
      <c r="BF110" s="265"/>
      <c r="BG110" s="265"/>
      <c r="BH110" s="265"/>
    </row>
    <row r="111" spans="1:60" outlineLevel="1" x14ac:dyDescent="0.2">
      <c r="A111" s="256">
        <v>16</v>
      </c>
      <c r="B111" s="257" t="s">
        <v>2088</v>
      </c>
      <c r="C111" s="258" t="s">
        <v>2089</v>
      </c>
      <c r="D111" s="259" t="s">
        <v>525</v>
      </c>
      <c r="E111" s="260">
        <v>0.73699999999999999</v>
      </c>
      <c r="F111" s="229"/>
      <c r="G111" s="300">
        <f>E111*F111</f>
        <v>0</v>
      </c>
      <c r="H111" s="314"/>
      <c r="I111" s="301">
        <f>H111*E111</f>
        <v>0</v>
      </c>
      <c r="J111" s="229"/>
      <c r="K111" s="300">
        <f>J111*E111</f>
        <v>0</v>
      </c>
      <c r="L111" s="300">
        <v>15</v>
      </c>
      <c r="M111" s="300">
        <v>816.18949999999995</v>
      </c>
      <c r="N111" s="260">
        <v>0</v>
      </c>
      <c r="O111" s="260">
        <v>0</v>
      </c>
      <c r="P111" s="260">
        <v>0</v>
      </c>
      <c r="Q111" s="260">
        <v>0</v>
      </c>
      <c r="R111" s="300"/>
      <c r="S111" s="300" t="s">
        <v>1916</v>
      </c>
      <c r="T111" s="300" t="s">
        <v>1916</v>
      </c>
      <c r="U111" s="300">
        <v>1.68</v>
      </c>
      <c r="V111" s="300">
        <v>1.2381599999999999</v>
      </c>
      <c r="W111" s="300"/>
      <c r="X111" s="261" t="s">
        <v>1917</v>
      </c>
      <c r="Y111" s="263" t="s">
        <v>1918</v>
      </c>
      <c r="Z111" s="302">
        <f>I111</f>
        <v>0</v>
      </c>
      <c r="AA111" s="302">
        <f>K111</f>
        <v>0</v>
      </c>
      <c r="AB111" s="302">
        <f>M111</f>
        <v>816.18949999999995</v>
      </c>
      <c r="AC111" s="303">
        <f>O111</f>
        <v>0</v>
      </c>
      <c r="AD111" s="303">
        <f>Q111</f>
        <v>0</v>
      </c>
      <c r="AE111" s="302">
        <f>V111</f>
        <v>1.2381599999999999</v>
      </c>
      <c r="AF111" s="302">
        <f>G111</f>
        <v>0</v>
      </c>
      <c r="AG111" s="265" t="s">
        <v>1919</v>
      </c>
      <c r="AH111" s="265"/>
      <c r="AI111" s="265"/>
      <c r="AJ111" s="265"/>
      <c r="AK111" s="265"/>
      <c r="AL111" s="265"/>
      <c r="AM111" s="265"/>
      <c r="AN111" s="265"/>
      <c r="AO111" s="265"/>
      <c r="AP111" s="265"/>
      <c r="AQ111" s="265"/>
      <c r="AR111" s="265"/>
      <c r="AS111" s="265"/>
      <c r="AT111" s="265"/>
      <c r="AU111" s="265"/>
      <c r="AV111" s="265"/>
      <c r="AW111" s="265"/>
      <c r="AX111" s="265"/>
      <c r="AY111" s="265"/>
      <c r="AZ111" s="265"/>
      <c r="BA111" s="265"/>
      <c r="BB111" s="265"/>
      <c r="BC111" s="265"/>
      <c r="BD111" s="265"/>
      <c r="BE111" s="265"/>
      <c r="BF111" s="265"/>
      <c r="BG111" s="265"/>
      <c r="BH111" s="265"/>
    </row>
    <row r="112" spans="1:60" outlineLevel="2" x14ac:dyDescent="0.2">
      <c r="A112" s="266"/>
      <c r="B112" s="267"/>
      <c r="C112" s="440" t="s">
        <v>2090</v>
      </c>
      <c r="D112" s="441"/>
      <c r="E112" s="441"/>
      <c r="F112" s="441"/>
      <c r="G112" s="441"/>
      <c r="H112" s="304"/>
      <c r="I112" s="305"/>
      <c r="J112" s="263"/>
      <c r="K112" s="263"/>
      <c r="L112" s="263"/>
      <c r="M112" s="263"/>
      <c r="N112" s="264"/>
      <c r="O112" s="264"/>
      <c r="P112" s="264"/>
      <c r="Q112" s="264"/>
      <c r="R112" s="263"/>
      <c r="S112" s="263"/>
      <c r="T112" s="263"/>
      <c r="U112" s="263"/>
      <c r="V112" s="263"/>
      <c r="W112" s="263"/>
      <c r="X112" s="263"/>
      <c r="Y112" s="263"/>
      <c r="Z112" s="265"/>
      <c r="AA112" s="265"/>
      <c r="AB112" s="265"/>
      <c r="AC112" s="265"/>
      <c r="AD112" s="265"/>
      <c r="AE112" s="265"/>
      <c r="AF112" s="265"/>
      <c r="AG112" s="265" t="s">
        <v>1921</v>
      </c>
      <c r="AH112" s="265"/>
      <c r="AI112" s="265"/>
      <c r="AJ112" s="265"/>
      <c r="AK112" s="265"/>
      <c r="AL112" s="265"/>
      <c r="AM112" s="265"/>
      <c r="AN112" s="265"/>
      <c r="AO112" s="265"/>
      <c r="AP112" s="265"/>
      <c r="AQ112" s="265"/>
      <c r="AR112" s="265"/>
      <c r="AS112" s="265"/>
      <c r="AT112" s="265"/>
      <c r="AU112" s="265"/>
      <c r="AV112" s="265"/>
      <c r="AW112" s="265"/>
      <c r="AX112" s="265"/>
      <c r="AY112" s="265"/>
      <c r="AZ112" s="265"/>
      <c r="BA112" s="265"/>
      <c r="BB112" s="265"/>
      <c r="BC112" s="265"/>
      <c r="BD112" s="265"/>
      <c r="BE112" s="265"/>
      <c r="BF112" s="265"/>
      <c r="BG112" s="265"/>
      <c r="BH112" s="265"/>
    </row>
    <row r="113" spans="1:60" outlineLevel="2" x14ac:dyDescent="0.2">
      <c r="A113" s="266"/>
      <c r="B113" s="267"/>
      <c r="C113" s="268" t="s">
        <v>1162</v>
      </c>
      <c r="D113" s="269"/>
      <c r="E113" s="270">
        <v>0.73699999999999999</v>
      </c>
      <c r="F113" s="263"/>
      <c r="G113" s="263"/>
      <c r="H113" s="304"/>
      <c r="I113" s="305"/>
      <c r="J113" s="263"/>
      <c r="K113" s="263"/>
      <c r="L113" s="263"/>
      <c r="M113" s="263"/>
      <c r="N113" s="264"/>
      <c r="O113" s="264"/>
      <c r="P113" s="264"/>
      <c r="Q113" s="264"/>
      <c r="R113" s="263"/>
      <c r="S113" s="263"/>
      <c r="T113" s="263"/>
      <c r="U113" s="263"/>
      <c r="V113" s="263"/>
      <c r="W113" s="263"/>
      <c r="X113" s="263"/>
      <c r="Y113" s="263"/>
      <c r="Z113" s="265"/>
      <c r="AA113" s="265"/>
      <c r="AB113" s="265"/>
      <c r="AC113" s="265"/>
      <c r="AD113" s="265"/>
      <c r="AE113" s="265"/>
      <c r="AF113" s="265"/>
      <c r="AG113" s="265" t="s">
        <v>171</v>
      </c>
      <c r="AH113" s="265">
        <v>0</v>
      </c>
      <c r="AI113" s="265"/>
      <c r="AJ113" s="265"/>
      <c r="AK113" s="265"/>
      <c r="AL113" s="265"/>
      <c r="AM113" s="265"/>
      <c r="AN113" s="265"/>
      <c r="AO113" s="265"/>
      <c r="AP113" s="265"/>
      <c r="AQ113" s="265"/>
      <c r="AR113" s="265"/>
      <c r="AS113" s="265"/>
      <c r="AT113" s="265"/>
      <c r="AU113" s="265"/>
      <c r="AV113" s="265"/>
      <c r="AW113" s="265"/>
      <c r="AX113" s="265"/>
      <c r="AY113" s="265"/>
      <c r="AZ113" s="265"/>
      <c r="BA113" s="265"/>
      <c r="BB113" s="265"/>
      <c r="BC113" s="265"/>
      <c r="BD113" s="265"/>
      <c r="BE113" s="265"/>
      <c r="BF113" s="265"/>
      <c r="BG113" s="265"/>
      <c r="BH113" s="265"/>
    </row>
    <row r="114" spans="1:60" outlineLevel="1" x14ac:dyDescent="0.2">
      <c r="A114" s="256">
        <v>17</v>
      </c>
      <c r="B114" s="257" t="s">
        <v>2091</v>
      </c>
      <c r="C114" s="258" t="s">
        <v>2092</v>
      </c>
      <c r="D114" s="259" t="s">
        <v>525</v>
      </c>
      <c r="E114" s="260">
        <v>0.73699999999999999</v>
      </c>
      <c r="F114" s="229"/>
      <c r="G114" s="300">
        <f>E114*F114</f>
        <v>0</v>
      </c>
      <c r="H114" s="314"/>
      <c r="I114" s="301">
        <f>H114*E114</f>
        <v>0</v>
      </c>
      <c r="J114" s="229"/>
      <c r="K114" s="300">
        <f>J114*E114</f>
        <v>0</v>
      </c>
      <c r="L114" s="300">
        <v>15</v>
      </c>
      <c r="M114" s="300">
        <v>727.20249999999999</v>
      </c>
      <c r="N114" s="260">
        <v>0</v>
      </c>
      <c r="O114" s="260">
        <v>0</v>
      </c>
      <c r="P114" s="260">
        <v>0</v>
      </c>
      <c r="Q114" s="260">
        <v>0</v>
      </c>
      <c r="R114" s="300"/>
      <c r="S114" s="300" t="s">
        <v>1916</v>
      </c>
      <c r="T114" s="300" t="s">
        <v>1916</v>
      </c>
      <c r="U114" s="300">
        <v>1.5</v>
      </c>
      <c r="V114" s="300">
        <v>1.1054999999999999</v>
      </c>
      <c r="W114" s="300"/>
      <c r="X114" s="261" t="s">
        <v>1917</v>
      </c>
      <c r="Y114" s="263" t="s">
        <v>1918</v>
      </c>
      <c r="Z114" s="302">
        <f>I114</f>
        <v>0</v>
      </c>
      <c r="AA114" s="302">
        <f>K114</f>
        <v>0</v>
      </c>
      <c r="AB114" s="302">
        <f>M114</f>
        <v>727.20249999999999</v>
      </c>
      <c r="AC114" s="303">
        <f>O114</f>
        <v>0</v>
      </c>
      <c r="AD114" s="303">
        <f>Q114</f>
        <v>0</v>
      </c>
      <c r="AE114" s="302">
        <f>V114</f>
        <v>1.1054999999999999</v>
      </c>
      <c r="AF114" s="302">
        <f>G114</f>
        <v>0</v>
      </c>
      <c r="AG114" s="265" t="s">
        <v>1919</v>
      </c>
      <c r="AH114" s="265"/>
      <c r="AI114" s="265"/>
      <c r="AJ114" s="265"/>
      <c r="AK114" s="265"/>
      <c r="AL114" s="265"/>
      <c r="AM114" s="265"/>
      <c r="AN114" s="265"/>
      <c r="AO114" s="265"/>
      <c r="AP114" s="265"/>
      <c r="AQ114" s="265"/>
      <c r="AR114" s="265"/>
      <c r="AS114" s="265"/>
      <c r="AT114" s="265"/>
      <c r="AU114" s="265"/>
      <c r="AV114" s="265"/>
      <c r="AW114" s="265"/>
      <c r="AX114" s="265"/>
      <c r="AY114" s="265"/>
      <c r="AZ114" s="265"/>
      <c r="BA114" s="265"/>
      <c r="BB114" s="265"/>
      <c r="BC114" s="265"/>
      <c r="BD114" s="265"/>
      <c r="BE114" s="265"/>
      <c r="BF114" s="265"/>
      <c r="BG114" s="265"/>
      <c r="BH114" s="265"/>
    </row>
    <row r="115" spans="1:60" ht="33.75" outlineLevel="2" x14ac:dyDescent="0.2">
      <c r="A115" s="266"/>
      <c r="B115" s="267"/>
      <c r="C115" s="440" t="s">
        <v>2093</v>
      </c>
      <c r="D115" s="441"/>
      <c r="E115" s="441"/>
      <c r="F115" s="441"/>
      <c r="G115" s="441"/>
      <c r="H115" s="304"/>
      <c r="I115" s="305"/>
      <c r="J115" s="263"/>
      <c r="K115" s="263"/>
      <c r="L115" s="263"/>
      <c r="M115" s="263"/>
      <c r="N115" s="264"/>
      <c r="O115" s="264"/>
      <c r="P115" s="264"/>
      <c r="Q115" s="264"/>
      <c r="R115" s="263"/>
      <c r="S115" s="263"/>
      <c r="T115" s="263"/>
      <c r="U115" s="263"/>
      <c r="V115" s="263"/>
      <c r="W115" s="263"/>
      <c r="X115" s="263"/>
      <c r="Y115" s="263"/>
      <c r="Z115" s="265"/>
      <c r="AA115" s="265"/>
      <c r="AB115" s="265"/>
      <c r="AC115" s="265"/>
      <c r="AD115" s="265"/>
      <c r="AE115" s="265"/>
      <c r="AF115" s="265"/>
      <c r="AG115" s="265" t="s">
        <v>1921</v>
      </c>
      <c r="AH115" s="265"/>
      <c r="AI115" s="265"/>
      <c r="AJ115" s="265"/>
      <c r="AK115" s="265"/>
      <c r="AL115" s="265"/>
      <c r="AM115" s="265"/>
      <c r="AN115" s="265"/>
      <c r="AO115" s="265"/>
      <c r="AP115" s="265"/>
      <c r="AQ115" s="265"/>
      <c r="AR115" s="265"/>
      <c r="AS115" s="265"/>
      <c r="AT115" s="265"/>
      <c r="AU115" s="265"/>
      <c r="AV115" s="265"/>
      <c r="AW115" s="265"/>
      <c r="AX115" s="265"/>
      <c r="AY115" s="265"/>
      <c r="AZ115" s="265"/>
      <c r="BA115" s="307" t="str">
        <f>C115</f>
        <v>Montáž stožárové rozvodnice, montáže kabelu mezi rozvodnicí a vlastním svítidlem včetně jeho ukončení a zapojení v rozvodnici. U stožárů typu Ž je v položce zakalkulováno i zapojení dotykové spojky.</v>
      </c>
      <c r="BB115" s="265"/>
      <c r="BC115" s="265"/>
      <c r="BD115" s="265"/>
      <c r="BE115" s="265"/>
      <c r="BF115" s="265"/>
      <c r="BG115" s="265"/>
      <c r="BH115" s="265"/>
    </row>
    <row r="116" spans="1:60" outlineLevel="2" x14ac:dyDescent="0.2">
      <c r="A116" s="266"/>
      <c r="B116" s="267"/>
      <c r="C116" s="268" t="s">
        <v>1162</v>
      </c>
      <c r="D116" s="269"/>
      <c r="E116" s="270">
        <v>0.73699999999999999</v>
      </c>
      <c r="F116" s="263"/>
      <c r="G116" s="263"/>
      <c r="H116" s="304"/>
      <c r="I116" s="305"/>
      <c r="J116" s="263"/>
      <c r="K116" s="263"/>
      <c r="L116" s="263"/>
      <c r="M116" s="263"/>
      <c r="N116" s="264"/>
      <c r="O116" s="264"/>
      <c r="P116" s="264"/>
      <c r="Q116" s="264"/>
      <c r="R116" s="263"/>
      <c r="S116" s="263"/>
      <c r="T116" s="263"/>
      <c r="U116" s="263"/>
      <c r="V116" s="263"/>
      <c r="W116" s="263"/>
      <c r="X116" s="263"/>
      <c r="Y116" s="263"/>
      <c r="Z116" s="265"/>
      <c r="AA116" s="265"/>
      <c r="AB116" s="265"/>
      <c r="AC116" s="265"/>
      <c r="AD116" s="265"/>
      <c r="AE116" s="265"/>
      <c r="AF116" s="265"/>
      <c r="AG116" s="265" t="s">
        <v>171</v>
      </c>
      <c r="AH116" s="265">
        <v>0</v>
      </c>
      <c r="AI116" s="265"/>
      <c r="AJ116" s="265"/>
      <c r="AK116" s="265"/>
      <c r="AL116" s="265"/>
      <c r="AM116" s="265"/>
      <c r="AN116" s="265"/>
      <c r="AO116" s="265"/>
      <c r="AP116" s="265"/>
      <c r="AQ116" s="265"/>
      <c r="AR116" s="265"/>
      <c r="AS116" s="265"/>
      <c r="AT116" s="265"/>
      <c r="AU116" s="265"/>
      <c r="AV116" s="265"/>
      <c r="AW116" s="265"/>
      <c r="AX116" s="265"/>
      <c r="AY116" s="265"/>
      <c r="AZ116" s="265"/>
      <c r="BA116" s="265"/>
      <c r="BB116" s="265"/>
      <c r="BC116" s="265"/>
      <c r="BD116" s="265"/>
      <c r="BE116" s="265"/>
      <c r="BF116" s="265"/>
      <c r="BG116" s="265"/>
      <c r="BH116" s="265"/>
    </row>
    <row r="117" spans="1:60" ht="22.5" outlineLevel="1" x14ac:dyDescent="0.2">
      <c r="A117" s="256">
        <v>19</v>
      </c>
      <c r="B117" s="257" t="s">
        <v>2094</v>
      </c>
      <c r="C117" s="258" t="s">
        <v>2095</v>
      </c>
      <c r="D117" s="259" t="s">
        <v>397</v>
      </c>
      <c r="E117" s="260">
        <v>44.22</v>
      </c>
      <c r="F117" s="229"/>
      <c r="G117" s="300">
        <f>E117*F117</f>
        <v>0</v>
      </c>
      <c r="H117" s="314"/>
      <c r="I117" s="301">
        <f>H117*E117</f>
        <v>0</v>
      </c>
      <c r="J117" s="229"/>
      <c r="K117" s="300">
        <f>J117*E117</f>
        <v>0</v>
      </c>
      <c r="L117" s="300">
        <v>15</v>
      </c>
      <c r="M117" s="300">
        <v>7602.5235000000002</v>
      </c>
      <c r="N117" s="260">
        <v>1.0499999999999999E-3</v>
      </c>
      <c r="O117" s="260">
        <v>4.6430999999999993E-2</v>
      </c>
      <c r="P117" s="260">
        <v>0</v>
      </c>
      <c r="Q117" s="260">
        <v>0</v>
      </c>
      <c r="R117" s="300"/>
      <c r="S117" s="300" t="s">
        <v>1916</v>
      </c>
      <c r="T117" s="300" t="s">
        <v>1916</v>
      </c>
      <c r="U117" s="300">
        <v>0.16</v>
      </c>
      <c r="V117" s="300">
        <v>7.0751999999999997</v>
      </c>
      <c r="W117" s="300"/>
      <c r="X117" s="261" t="s">
        <v>1917</v>
      </c>
      <c r="Y117" s="263" t="s">
        <v>1918</v>
      </c>
      <c r="Z117" s="302">
        <f>I117</f>
        <v>0</v>
      </c>
      <c r="AA117" s="302">
        <f>K117</f>
        <v>0</v>
      </c>
      <c r="AB117" s="302">
        <f>M117</f>
        <v>7602.5235000000002</v>
      </c>
      <c r="AC117" s="303">
        <f>O117</f>
        <v>4.6430999999999993E-2</v>
      </c>
      <c r="AD117" s="303">
        <f>Q117</f>
        <v>0</v>
      </c>
      <c r="AE117" s="302">
        <f>V117</f>
        <v>7.0751999999999997</v>
      </c>
      <c r="AF117" s="302">
        <f>G117</f>
        <v>0</v>
      </c>
      <c r="AG117" s="265" t="s">
        <v>1919</v>
      </c>
      <c r="AH117" s="265"/>
      <c r="AI117" s="265"/>
      <c r="AJ117" s="265"/>
      <c r="AK117" s="265"/>
      <c r="AL117" s="265"/>
      <c r="AM117" s="265"/>
      <c r="AN117" s="265"/>
      <c r="AO117" s="265"/>
      <c r="AP117" s="265"/>
      <c r="AQ117" s="265"/>
      <c r="AR117" s="265"/>
      <c r="AS117" s="265"/>
      <c r="AT117" s="265"/>
      <c r="AU117" s="265"/>
      <c r="AV117" s="265"/>
      <c r="AW117" s="265"/>
      <c r="AX117" s="265"/>
      <c r="AY117" s="265"/>
      <c r="AZ117" s="265"/>
      <c r="BA117" s="265"/>
      <c r="BB117" s="265"/>
      <c r="BC117" s="265"/>
      <c r="BD117" s="265"/>
      <c r="BE117" s="265"/>
      <c r="BF117" s="265"/>
      <c r="BG117" s="265"/>
      <c r="BH117" s="265"/>
    </row>
    <row r="118" spans="1:60" outlineLevel="2" x14ac:dyDescent="0.2">
      <c r="A118" s="266"/>
      <c r="B118" s="267"/>
      <c r="C118" s="440" t="s">
        <v>1957</v>
      </c>
      <c r="D118" s="441"/>
      <c r="E118" s="441"/>
      <c r="F118" s="441"/>
      <c r="G118" s="441"/>
      <c r="H118" s="304"/>
      <c r="I118" s="305"/>
      <c r="J118" s="263"/>
      <c r="K118" s="263"/>
      <c r="L118" s="263"/>
      <c r="M118" s="263"/>
      <c r="N118" s="264"/>
      <c r="O118" s="264"/>
      <c r="P118" s="264"/>
      <c r="Q118" s="264"/>
      <c r="R118" s="263"/>
      <c r="S118" s="263"/>
      <c r="T118" s="263"/>
      <c r="U118" s="263"/>
      <c r="V118" s="263"/>
      <c r="W118" s="263"/>
      <c r="X118" s="263"/>
      <c r="Y118" s="263"/>
      <c r="Z118" s="265"/>
      <c r="AA118" s="265"/>
      <c r="AB118" s="265"/>
      <c r="AC118" s="265"/>
      <c r="AD118" s="265"/>
      <c r="AE118" s="265"/>
      <c r="AF118" s="265"/>
      <c r="AG118" s="265" t="s">
        <v>1921</v>
      </c>
      <c r="AH118" s="265"/>
      <c r="AI118" s="265"/>
      <c r="AJ118" s="265"/>
      <c r="AK118" s="265"/>
      <c r="AL118" s="265"/>
      <c r="AM118" s="265"/>
      <c r="AN118" s="265"/>
      <c r="AO118" s="265"/>
      <c r="AP118" s="265"/>
      <c r="AQ118" s="265"/>
      <c r="AR118" s="265"/>
      <c r="AS118" s="265"/>
      <c r="AT118" s="265"/>
      <c r="AU118" s="265"/>
      <c r="AV118" s="265"/>
      <c r="AW118" s="265"/>
      <c r="AX118" s="265"/>
      <c r="AY118" s="265"/>
      <c r="AZ118" s="265"/>
      <c r="BA118" s="265"/>
      <c r="BB118" s="265"/>
      <c r="BC118" s="265"/>
      <c r="BD118" s="265"/>
      <c r="BE118" s="265"/>
      <c r="BF118" s="265"/>
      <c r="BG118" s="265"/>
      <c r="BH118" s="265"/>
    </row>
    <row r="119" spans="1:60" outlineLevel="2" x14ac:dyDescent="0.2">
      <c r="A119" s="266"/>
      <c r="B119" s="267"/>
      <c r="C119" s="268" t="s">
        <v>1830</v>
      </c>
      <c r="D119" s="269"/>
      <c r="E119" s="270">
        <v>44.22</v>
      </c>
      <c r="F119" s="263"/>
      <c r="G119" s="263"/>
      <c r="H119" s="304"/>
      <c r="I119" s="305"/>
      <c r="J119" s="263"/>
      <c r="K119" s="263"/>
      <c r="L119" s="263"/>
      <c r="M119" s="263"/>
      <c r="N119" s="264"/>
      <c r="O119" s="264"/>
      <c r="P119" s="264"/>
      <c r="Q119" s="264"/>
      <c r="R119" s="263"/>
      <c r="S119" s="263"/>
      <c r="T119" s="263"/>
      <c r="U119" s="263"/>
      <c r="V119" s="263"/>
      <c r="W119" s="263"/>
      <c r="X119" s="263"/>
      <c r="Y119" s="263"/>
      <c r="Z119" s="265"/>
      <c r="AA119" s="265"/>
      <c r="AB119" s="265"/>
      <c r="AC119" s="265"/>
      <c r="AD119" s="265"/>
      <c r="AE119" s="265"/>
      <c r="AF119" s="265"/>
      <c r="AG119" s="265" t="s">
        <v>171</v>
      </c>
      <c r="AH119" s="265">
        <v>0</v>
      </c>
      <c r="AI119" s="265"/>
      <c r="AJ119" s="265"/>
      <c r="AK119" s="265"/>
      <c r="AL119" s="265"/>
      <c r="AM119" s="265"/>
      <c r="AN119" s="265"/>
      <c r="AO119" s="265"/>
      <c r="AP119" s="265"/>
      <c r="AQ119" s="265"/>
      <c r="AR119" s="265"/>
      <c r="AS119" s="265"/>
      <c r="AT119" s="265"/>
      <c r="AU119" s="265"/>
      <c r="AV119" s="265"/>
      <c r="AW119" s="265"/>
      <c r="AX119" s="265"/>
      <c r="AY119" s="265"/>
      <c r="AZ119" s="265"/>
      <c r="BA119" s="265"/>
      <c r="BB119" s="265"/>
      <c r="BC119" s="265"/>
      <c r="BD119" s="265"/>
      <c r="BE119" s="265"/>
      <c r="BF119" s="265"/>
      <c r="BG119" s="265"/>
      <c r="BH119" s="265"/>
    </row>
    <row r="120" spans="1:60" ht="22.5" outlineLevel="1" x14ac:dyDescent="0.2">
      <c r="A120" s="256">
        <v>21</v>
      </c>
      <c r="B120" s="257" t="s">
        <v>1962</v>
      </c>
      <c r="C120" s="258" t="s">
        <v>2096</v>
      </c>
      <c r="D120" s="259" t="s">
        <v>525</v>
      </c>
      <c r="E120" s="260">
        <v>2.948</v>
      </c>
      <c r="F120" s="229"/>
      <c r="G120" s="300">
        <f>E120*F120</f>
        <v>0</v>
      </c>
      <c r="H120" s="314"/>
      <c r="I120" s="301">
        <f>H120*E120</f>
        <v>0</v>
      </c>
      <c r="J120" s="229"/>
      <c r="K120" s="300">
        <f>J120*E120</f>
        <v>0</v>
      </c>
      <c r="L120" s="300">
        <v>15</v>
      </c>
      <c r="M120" s="300">
        <v>533.95650000000001</v>
      </c>
      <c r="N120" s="260">
        <v>1.1E-4</v>
      </c>
      <c r="O120" s="260">
        <v>3.2428000000000003E-4</v>
      </c>
      <c r="P120" s="260">
        <v>0</v>
      </c>
      <c r="Q120" s="260">
        <v>0</v>
      </c>
      <c r="R120" s="300"/>
      <c r="S120" s="300" t="s">
        <v>1916</v>
      </c>
      <c r="T120" s="300" t="s">
        <v>1916</v>
      </c>
      <c r="U120" s="300">
        <v>0.24</v>
      </c>
      <c r="V120" s="300">
        <v>0.70751999999999993</v>
      </c>
      <c r="W120" s="300"/>
      <c r="X120" s="261" t="s">
        <v>1917</v>
      </c>
      <c r="Y120" s="263" t="s">
        <v>1918</v>
      </c>
      <c r="Z120" s="302">
        <f>I120</f>
        <v>0</v>
      </c>
      <c r="AA120" s="302">
        <f>K120</f>
        <v>0</v>
      </c>
      <c r="AB120" s="302">
        <f>M120</f>
        <v>533.95650000000001</v>
      </c>
      <c r="AC120" s="303">
        <f>O120</f>
        <v>3.2428000000000003E-4</v>
      </c>
      <c r="AD120" s="303">
        <f>Q120</f>
        <v>0</v>
      </c>
      <c r="AE120" s="302">
        <f>V120</f>
        <v>0.70751999999999993</v>
      </c>
      <c r="AF120" s="302">
        <f>G120</f>
        <v>0</v>
      </c>
      <c r="AG120" s="265" t="s">
        <v>1919</v>
      </c>
      <c r="AH120" s="265"/>
      <c r="AI120" s="265"/>
      <c r="AJ120" s="265"/>
      <c r="AK120" s="265"/>
      <c r="AL120" s="265"/>
      <c r="AM120" s="265"/>
      <c r="AN120" s="265"/>
      <c r="AO120" s="265"/>
      <c r="AP120" s="265"/>
      <c r="AQ120" s="265"/>
      <c r="AR120" s="265"/>
      <c r="AS120" s="265"/>
      <c r="AT120" s="265"/>
      <c r="AU120" s="265"/>
      <c r="AV120" s="265"/>
      <c r="AW120" s="265"/>
      <c r="AX120" s="265"/>
      <c r="AY120" s="265"/>
      <c r="AZ120" s="265"/>
      <c r="BA120" s="265"/>
      <c r="BB120" s="265"/>
      <c r="BC120" s="265"/>
      <c r="BD120" s="265"/>
      <c r="BE120" s="265"/>
      <c r="BF120" s="265"/>
      <c r="BG120" s="265"/>
      <c r="BH120" s="265"/>
    </row>
    <row r="121" spans="1:60" outlineLevel="2" x14ac:dyDescent="0.2">
      <c r="A121" s="266"/>
      <c r="B121" s="267"/>
      <c r="C121" s="268" t="s">
        <v>1831</v>
      </c>
      <c r="D121" s="269"/>
      <c r="E121" s="270">
        <v>2.948</v>
      </c>
      <c r="F121" s="285"/>
      <c r="G121" s="263"/>
      <c r="H121" s="315"/>
      <c r="I121" s="305"/>
      <c r="J121" s="285"/>
      <c r="K121" s="263"/>
      <c r="L121" s="263"/>
      <c r="M121" s="263"/>
      <c r="N121" s="264"/>
      <c r="O121" s="264"/>
      <c r="P121" s="264"/>
      <c r="Q121" s="264"/>
      <c r="R121" s="263"/>
      <c r="S121" s="263"/>
      <c r="T121" s="263"/>
      <c r="U121" s="263"/>
      <c r="V121" s="263"/>
      <c r="W121" s="263"/>
      <c r="X121" s="263"/>
      <c r="Y121" s="263"/>
      <c r="Z121" s="265"/>
      <c r="AA121" s="265"/>
      <c r="AB121" s="265"/>
      <c r="AC121" s="265"/>
      <c r="AD121" s="265"/>
      <c r="AE121" s="265"/>
      <c r="AF121" s="265"/>
      <c r="AG121" s="265" t="s">
        <v>171</v>
      </c>
      <c r="AH121" s="265">
        <v>0</v>
      </c>
      <c r="AI121" s="265"/>
      <c r="AJ121" s="265"/>
      <c r="AK121" s="265"/>
      <c r="AL121" s="265"/>
      <c r="AM121" s="265"/>
      <c r="AN121" s="265"/>
      <c r="AO121" s="265"/>
      <c r="AP121" s="265"/>
      <c r="AQ121" s="265"/>
      <c r="AR121" s="265"/>
      <c r="AS121" s="265"/>
      <c r="AT121" s="265"/>
      <c r="AU121" s="265"/>
      <c r="AV121" s="265"/>
      <c r="AW121" s="265"/>
      <c r="AX121" s="265"/>
      <c r="AY121" s="265"/>
      <c r="AZ121" s="265"/>
      <c r="BA121" s="265"/>
      <c r="BB121" s="265"/>
      <c r="BC121" s="265"/>
      <c r="BD121" s="265"/>
      <c r="BE121" s="265"/>
      <c r="BF121" s="265"/>
      <c r="BG121" s="265"/>
      <c r="BH121" s="265"/>
    </row>
    <row r="122" spans="1:60" ht="33.75" outlineLevel="1" x14ac:dyDescent="0.2">
      <c r="A122" s="256">
        <v>23</v>
      </c>
      <c r="B122" s="257" t="s">
        <v>2097</v>
      </c>
      <c r="C122" s="258" t="s">
        <v>2098</v>
      </c>
      <c r="D122" s="259" t="s">
        <v>525</v>
      </c>
      <c r="E122" s="260">
        <v>2.2109999999999999</v>
      </c>
      <c r="F122" s="229"/>
      <c r="G122" s="300">
        <f>E122*F122</f>
        <v>0</v>
      </c>
      <c r="H122" s="314"/>
      <c r="I122" s="301">
        <f>H122*E122</f>
        <v>0</v>
      </c>
      <c r="J122" s="229"/>
      <c r="K122" s="300">
        <f>J122*E122</f>
        <v>0</v>
      </c>
      <c r="L122" s="300">
        <v>15</v>
      </c>
      <c r="M122" s="300">
        <v>568.28399999999999</v>
      </c>
      <c r="N122" s="260">
        <v>1.2999999999999999E-4</v>
      </c>
      <c r="O122" s="260">
        <v>2.8742999999999998E-4</v>
      </c>
      <c r="P122" s="260">
        <v>0</v>
      </c>
      <c r="Q122" s="260">
        <v>0</v>
      </c>
      <c r="R122" s="300"/>
      <c r="S122" s="300" t="s">
        <v>1916</v>
      </c>
      <c r="T122" s="300" t="s">
        <v>1916</v>
      </c>
      <c r="U122" s="300">
        <v>0.35</v>
      </c>
      <c r="V122" s="300">
        <v>0.77384999999999993</v>
      </c>
      <c r="W122" s="300"/>
      <c r="X122" s="261" t="s">
        <v>1917</v>
      </c>
      <c r="Y122" s="263" t="s">
        <v>1918</v>
      </c>
      <c r="Z122" s="302">
        <f>I122</f>
        <v>0</v>
      </c>
      <c r="AA122" s="302">
        <f>K122</f>
        <v>0</v>
      </c>
      <c r="AB122" s="302">
        <f>M122</f>
        <v>568.28399999999999</v>
      </c>
      <c r="AC122" s="303">
        <f>O122</f>
        <v>2.8742999999999998E-4</v>
      </c>
      <c r="AD122" s="303">
        <f>Q122</f>
        <v>0</v>
      </c>
      <c r="AE122" s="302">
        <f>V122</f>
        <v>0.77384999999999993</v>
      </c>
      <c r="AF122" s="302">
        <f>G122</f>
        <v>0</v>
      </c>
      <c r="AG122" s="265" t="s">
        <v>1919</v>
      </c>
      <c r="AH122" s="265"/>
      <c r="AI122" s="265"/>
      <c r="AJ122" s="265"/>
      <c r="AK122" s="265"/>
      <c r="AL122" s="265"/>
      <c r="AM122" s="265"/>
      <c r="AN122" s="265"/>
      <c r="AO122" s="265"/>
      <c r="AP122" s="265"/>
      <c r="AQ122" s="265"/>
      <c r="AR122" s="265"/>
      <c r="AS122" s="265"/>
      <c r="AT122" s="265"/>
      <c r="AU122" s="265"/>
      <c r="AV122" s="265"/>
      <c r="AW122" s="265"/>
      <c r="AX122" s="265"/>
      <c r="AY122" s="265"/>
      <c r="AZ122" s="265"/>
      <c r="BA122" s="265"/>
      <c r="BB122" s="265"/>
      <c r="BC122" s="265"/>
      <c r="BD122" s="265"/>
      <c r="BE122" s="265"/>
      <c r="BF122" s="265"/>
      <c r="BG122" s="265"/>
      <c r="BH122" s="265"/>
    </row>
    <row r="123" spans="1:60" outlineLevel="2" x14ac:dyDescent="0.2">
      <c r="A123" s="266"/>
      <c r="B123" s="267"/>
      <c r="C123" s="268" t="s">
        <v>1725</v>
      </c>
      <c r="D123" s="269"/>
      <c r="E123" s="270">
        <v>2.2109999999999999</v>
      </c>
      <c r="F123" s="285"/>
      <c r="G123" s="263"/>
      <c r="H123" s="315"/>
      <c r="I123" s="305"/>
      <c r="J123" s="285"/>
      <c r="K123" s="263"/>
      <c r="L123" s="263"/>
      <c r="M123" s="263"/>
      <c r="N123" s="264"/>
      <c r="O123" s="264"/>
      <c r="P123" s="264"/>
      <c r="Q123" s="264"/>
      <c r="R123" s="263"/>
      <c r="S123" s="263"/>
      <c r="T123" s="263"/>
      <c r="U123" s="263"/>
      <c r="V123" s="263"/>
      <c r="W123" s="263"/>
      <c r="X123" s="263"/>
      <c r="Y123" s="263"/>
      <c r="Z123" s="265"/>
      <c r="AA123" s="265"/>
      <c r="AB123" s="265"/>
      <c r="AC123" s="265"/>
      <c r="AD123" s="265"/>
      <c r="AE123" s="265"/>
      <c r="AF123" s="265"/>
      <c r="AG123" s="265" t="s">
        <v>171</v>
      </c>
      <c r="AH123" s="265">
        <v>0</v>
      </c>
      <c r="AI123" s="265"/>
      <c r="AJ123" s="265"/>
      <c r="AK123" s="265"/>
      <c r="AL123" s="265"/>
      <c r="AM123" s="265"/>
      <c r="AN123" s="265"/>
      <c r="AO123" s="265"/>
      <c r="AP123" s="265"/>
      <c r="AQ123" s="265"/>
      <c r="AR123" s="265"/>
      <c r="AS123" s="265"/>
      <c r="AT123" s="265"/>
      <c r="AU123" s="265"/>
      <c r="AV123" s="265"/>
      <c r="AW123" s="265"/>
      <c r="AX123" s="265"/>
      <c r="AY123" s="265"/>
      <c r="AZ123" s="265"/>
      <c r="BA123" s="265"/>
      <c r="BB123" s="265"/>
      <c r="BC123" s="265"/>
      <c r="BD123" s="265"/>
      <c r="BE123" s="265"/>
      <c r="BF123" s="265"/>
      <c r="BG123" s="265"/>
      <c r="BH123" s="265"/>
    </row>
    <row r="124" spans="1:60" ht="22.5" outlineLevel="1" x14ac:dyDescent="0.2">
      <c r="A124" s="256">
        <v>29</v>
      </c>
      <c r="B124" s="257" t="s">
        <v>2099</v>
      </c>
      <c r="C124" s="258" t="s">
        <v>2100</v>
      </c>
      <c r="D124" s="259" t="s">
        <v>397</v>
      </c>
      <c r="E124" s="260">
        <v>5.8959999999999999</v>
      </c>
      <c r="F124" s="229"/>
      <c r="G124" s="300">
        <f>E124*F124</f>
        <v>0</v>
      </c>
      <c r="H124" s="314"/>
      <c r="I124" s="301">
        <f>H124*E124</f>
        <v>0</v>
      </c>
      <c r="J124" s="229"/>
      <c r="K124" s="300">
        <f>J124*E124</f>
        <v>0</v>
      </c>
      <c r="L124" s="300">
        <v>15</v>
      </c>
      <c r="M124" s="300">
        <v>305.11799999999999</v>
      </c>
      <c r="N124" s="260">
        <v>1.7000000000000001E-4</v>
      </c>
      <c r="O124" s="260">
        <v>1.0023200000000001E-3</v>
      </c>
      <c r="P124" s="260">
        <v>0</v>
      </c>
      <c r="Q124" s="260">
        <v>0</v>
      </c>
      <c r="R124" s="300"/>
      <c r="S124" s="300" t="s">
        <v>1916</v>
      </c>
      <c r="T124" s="300" t="s">
        <v>1916</v>
      </c>
      <c r="U124" s="300">
        <v>0.05</v>
      </c>
      <c r="V124" s="300">
        <v>0.29480000000000001</v>
      </c>
      <c r="W124" s="300"/>
      <c r="X124" s="261" t="s">
        <v>1917</v>
      </c>
      <c r="Y124" s="263" t="s">
        <v>1918</v>
      </c>
      <c r="Z124" s="302">
        <f>I124</f>
        <v>0</v>
      </c>
      <c r="AA124" s="302">
        <f>K124</f>
        <v>0</v>
      </c>
      <c r="AB124" s="302">
        <f>M124</f>
        <v>305.11799999999999</v>
      </c>
      <c r="AC124" s="303">
        <f>O124</f>
        <v>1.0023200000000001E-3</v>
      </c>
      <c r="AD124" s="303">
        <f>Q124</f>
        <v>0</v>
      </c>
      <c r="AE124" s="302">
        <f>V124</f>
        <v>0.29480000000000001</v>
      </c>
      <c r="AF124" s="302">
        <f>G124</f>
        <v>0</v>
      </c>
      <c r="AG124" s="265" t="s">
        <v>1919</v>
      </c>
      <c r="AH124" s="265"/>
      <c r="AI124" s="265"/>
      <c r="AJ124" s="265"/>
      <c r="AK124" s="265"/>
      <c r="AL124" s="265"/>
      <c r="AM124" s="265"/>
      <c r="AN124" s="265"/>
      <c r="AO124" s="265"/>
      <c r="AP124" s="265"/>
      <c r="AQ124" s="265"/>
      <c r="AR124" s="265"/>
      <c r="AS124" s="265"/>
      <c r="AT124" s="265"/>
      <c r="AU124" s="265"/>
      <c r="AV124" s="265"/>
      <c r="AW124" s="265"/>
      <c r="AX124" s="265"/>
      <c r="AY124" s="265"/>
      <c r="AZ124" s="265"/>
      <c r="BA124" s="265"/>
      <c r="BB124" s="265"/>
      <c r="BC124" s="265"/>
      <c r="BD124" s="265"/>
      <c r="BE124" s="265"/>
      <c r="BF124" s="265"/>
      <c r="BG124" s="265"/>
      <c r="BH124" s="265"/>
    </row>
    <row r="125" spans="1:60" outlineLevel="2" x14ac:dyDescent="0.2">
      <c r="A125" s="266"/>
      <c r="B125" s="267"/>
      <c r="C125" s="268" t="s">
        <v>1190</v>
      </c>
      <c r="D125" s="269"/>
      <c r="E125" s="270">
        <v>5.8959999999999999</v>
      </c>
      <c r="F125" s="285"/>
      <c r="G125" s="263"/>
      <c r="H125" s="315"/>
      <c r="I125" s="305"/>
      <c r="J125" s="285"/>
      <c r="K125" s="263"/>
      <c r="L125" s="263"/>
      <c r="M125" s="263"/>
      <c r="N125" s="264"/>
      <c r="O125" s="264"/>
      <c r="P125" s="264"/>
      <c r="Q125" s="264"/>
      <c r="R125" s="263"/>
      <c r="S125" s="263"/>
      <c r="T125" s="263"/>
      <c r="U125" s="263"/>
      <c r="V125" s="263"/>
      <c r="W125" s="263"/>
      <c r="X125" s="263"/>
      <c r="Y125" s="263"/>
      <c r="Z125" s="265"/>
      <c r="AA125" s="265"/>
      <c r="AB125" s="265"/>
      <c r="AC125" s="265"/>
      <c r="AD125" s="265"/>
      <c r="AE125" s="265"/>
      <c r="AF125" s="265"/>
      <c r="AG125" s="265" t="s">
        <v>171</v>
      </c>
      <c r="AH125" s="265">
        <v>0</v>
      </c>
      <c r="AI125" s="265"/>
      <c r="AJ125" s="265"/>
      <c r="AK125" s="265"/>
      <c r="AL125" s="265"/>
      <c r="AM125" s="265"/>
      <c r="AN125" s="265"/>
      <c r="AO125" s="265"/>
      <c r="AP125" s="265"/>
      <c r="AQ125" s="265"/>
      <c r="AR125" s="265"/>
      <c r="AS125" s="265"/>
      <c r="AT125" s="265"/>
      <c r="AU125" s="265"/>
      <c r="AV125" s="265"/>
      <c r="AW125" s="265"/>
      <c r="AX125" s="265"/>
      <c r="AY125" s="265"/>
      <c r="AZ125" s="265"/>
      <c r="BA125" s="265"/>
      <c r="BB125" s="265"/>
      <c r="BC125" s="265"/>
      <c r="BD125" s="265"/>
      <c r="BE125" s="265"/>
      <c r="BF125" s="265"/>
      <c r="BG125" s="265"/>
      <c r="BH125" s="265"/>
    </row>
    <row r="126" spans="1:60" outlineLevel="1" x14ac:dyDescent="0.2">
      <c r="A126" s="256">
        <v>33</v>
      </c>
      <c r="B126" s="257" t="s">
        <v>2101</v>
      </c>
      <c r="C126" s="258" t="s">
        <v>2102</v>
      </c>
      <c r="D126" s="259" t="s">
        <v>2103</v>
      </c>
      <c r="E126" s="260">
        <v>0.73699999999999999</v>
      </c>
      <c r="F126" s="229"/>
      <c r="G126" s="300">
        <f>E126*F126</f>
        <v>0</v>
      </c>
      <c r="H126" s="314"/>
      <c r="I126" s="301">
        <f>H126*E126</f>
        <v>0</v>
      </c>
      <c r="J126" s="229"/>
      <c r="K126" s="300">
        <f>J126*E126</f>
        <v>0</v>
      </c>
      <c r="L126" s="300">
        <v>15</v>
      </c>
      <c r="M126" s="300">
        <v>10862.198499999999</v>
      </c>
      <c r="N126" s="260">
        <v>0</v>
      </c>
      <c r="O126" s="260">
        <v>0</v>
      </c>
      <c r="P126" s="260">
        <v>0</v>
      </c>
      <c r="Q126" s="260">
        <v>0</v>
      </c>
      <c r="R126" s="300"/>
      <c r="S126" s="300" t="s">
        <v>1936</v>
      </c>
      <c r="T126" s="300" t="s">
        <v>1937</v>
      </c>
      <c r="U126" s="300">
        <v>0</v>
      </c>
      <c r="V126" s="300">
        <v>0</v>
      </c>
      <c r="W126" s="300"/>
      <c r="X126" s="261" t="s">
        <v>1938</v>
      </c>
      <c r="Y126" s="263" t="s">
        <v>1918</v>
      </c>
      <c r="Z126" s="302">
        <f>I126</f>
        <v>0</v>
      </c>
      <c r="AA126" s="302">
        <f>K126</f>
        <v>0</v>
      </c>
      <c r="AB126" s="302">
        <f>M126</f>
        <v>10862.198499999999</v>
      </c>
      <c r="AC126" s="303">
        <f>O126</f>
        <v>0</v>
      </c>
      <c r="AD126" s="303">
        <f>Q126</f>
        <v>0</v>
      </c>
      <c r="AE126" s="302">
        <f>V126</f>
        <v>0</v>
      </c>
      <c r="AF126" s="302">
        <f>G126</f>
        <v>0</v>
      </c>
      <c r="AG126" s="265" t="s">
        <v>1939</v>
      </c>
      <c r="AH126" s="265"/>
      <c r="AI126" s="265"/>
      <c r="AJ126" s="265"/>
      <c r="AK126" s="265"/>
      <c r="AL126" s="265"/>
      <c r="AM126" s="265"/>
      <c r="AN126" s="265"/>
      <c r="AO126" s="265"/>
      <c r="AP126" s="265"/>
      <c r="AQ126" s="265"/>
      <c r="AR126" s="265"/>
      <c r="AS126" s="265"/>
      <c r="AT126" s="265"/>
      <c r="AU126" s="265"/>
      <c r="AV126" s="265"/>
      <c r="AW126" s="265"/>
      <c r="AX126" s="265"/>
      <c r="AY126" s="265"/>
      <c r="AZ126" s="265"/>
      <c r="BA126" s="265"/>
      <c r="BB126" s="265"/>
      <c r="BC126" s="265"/>
      <c r="BD126" s="265"/>
      <c r="BE126" s="265"/>
      <c r="BF126" s="265"/>
      <c r="BG126" s="265"/>
      <c r="BH126" s="265"/>
    </row>
    <row r="127" spans="1:60" outlineLevel="2" x14ac:dyDescent="0.2">
      <c r="A127" s="266"/>
      <c r="B127" s="267"/>
      <c r="C127" s="268" t="s">
        <v>1162</v>
      </c>
      <c r="D127" s="269"/>
      <c r="E127" s="270">
        <v>0.73699999999999999</v>
      </c>
      <c r="F127" s="285"/>
      <c r="G127" s="263"/>
      <c r="H127" s="315"/>
      <c r="I127" s="305"/>
      <c r="J127" s="285"/>
      <c r="K127" s="263"/>
      <c r="L127" s="263"/>
      <c r="M127" s="263"/>
      <c r="N127" s="264"/>
      <c r="O127" s="264"/>
      <c r="P127" s="264"/>
      <c r="Q127" s="264"/>
      <c r="R127" s="263"/>
      <c r="S127" s="263"/>
      <c r="T127" s="263"/>
      <c r="U127" s="263"/>
      <c r="V127" s="263"/>
      <c r="W127" s="263"/>
      <c r="X127" s="263"/>
      <c r="Y127" s="263"/>
      <c r="Z127" s="265"/>
      <c r="AA127" s="265"/>
      <c r="AB127" s="265"/>
      <c r="AC127" s="265"/>
      <c r="AD127" s="265"/>
      <c r="AE127" s="265"/>
      <c r="AF127" s="265"/>
      <c r="AG127" s="265" t="s">
        <v>171</v>
      </c>
      <c r="AH127" s="265">
        <v>0</v>
      </c>
      <c r="AI127" s="265"/>
      <c r="AJ127" s="265"/>
      <c r="AK127" s="265"/>
      <c r="AL127" s="265"/>
      <c r="AM127" s="265"/>
      <c r="AN127" s="265"/>
      <c r="AO127" s="265"/>
      <c r="AP127" s="265"/>
      <c r="AQ127" s="265"/>
      <c r="AR127" s="265"/>
      <c r="AS127" s="265"/>
      <c r="AT127" s="265"/>
      <c r="AU127" s="265"/>
      <c r="AV127" s="265"/>
      <c r="AW127" s="265"/>
      <c r="AX127" s="265"/>
      <c r="AY127" s="265"/>
      <c r="AZ127" s="265"/>
      <c r="BA127" s="265"/>
      <c r="BB127" s="265"/>
      <c r="BC127" s="265"/>
      <c r="BD127" s="265"/>
      <c r="BE127" s="265"/>
      <c r="BF127" s="265"/>
      <c r="BG127" s="265"/>
      <c r="BH127" s="265"/>
    </row>
    <row r="128" spans="1:60" outlineLevel="1" x14ac:dyDescent="0.2">
      <c r="A128" s="256">
        <v>34</v>
      </c>
      <c r="B128" s="257" t="s">
        <v>2104</v>
      </c>
      <c r="C128" s="258" t="s">
        <v>2105</v>
      </c>
      <c r="D128" s="259" t="s">
        <v>2103</v>
      </c>
      <c r="E128" s="260">
        <v>0.73699999999999999</v>
      </c>
      <c r="F128" s="229"/>
      <c r="G128" s="300">
        <f>E128*F128</f>
        <v>0</v>
      </c>
      <c r="H128" s="314"/>
      <c r="I128" s="301">
        <f>H128*E128</f>
        <v>0</v>
      </c>
      <c r="J128" s="229"/>
      <c r="K128" s="300">
        <f>J128*E128</f>
        <v>0</v>
      </c>
      <c r="L128" s="300">
        <v>15</v>
      </c>
      <c r="M128" s="300">
        <v>1220.472</v>
      </c>
      <c r="N128" s="260">
        <v>0</v>
      </c>
      <c r="O128" s="260">
        <v>0</v>
      </c>
      <c r="P128" s="260">
        <v>0</v>
      </c>
      <c r="Q128" s="260">
        <v>0</v>
      </c>
      <c r="R128" s="300"/>
      <c r="S128" s="300" t="s">
        <v>1936</v>
      </c>
      <c r="T128" s="300" t="s">
        <v>1937</v>
      </c>
      <c r="U128" s="300">
        <v>0</v>
      </c>
      <c r="V128" s="300">
        <v>0</v>
      </c>
      <c r="W128" s="300"/>
      <c r="X128" s="261" t="s">
        <v>1938</v>
      </c>
      <c r="Y128" s="263" t="s">
        <v>1918</v>
      </c>
      <c r="Z128" s="302">
        <f>I128</f>
        <v>0</v>
      </c>
      <c r="AA128" s="302">
        <f>K128</f>
        <v>0</v>
      </c>
      <c r="AB128" s="302">
        <f>M128</f>
        <v>1220.472</v>
      </c>
      <c r="AC128" s="303">
        <f>O128</f>
        <v>0</v>
      </c>
      <c r="AD128" s="303">
        <f>Q128</f>
        <v>0</v>
      </c>
      <c r="AE128" s="302">
        <f>V128</f>
        <v>0</v>
      </c>
      <c r="AF128" s="302">
        <f>G128</f>
        <v>0</v>
      </c>
      <c r="AG128" s="265" t="s">
        <v>1939</v>
      </c>
      <c r="AH128" s="265"/>
      <c r="AI128" s="265"/>
      <c r="AJ128" s="265"/>
      <c r="AK128" s="265"/>
      <c r="AL128" s="265"/>
      <c r="AM128" s="265"/>
      <c r="AN128" s="265"/>
      <c r="AO128" s="265"/>
      <c r="AP128" s="265"/>
      <c r="AQ128" s="265"/>
      <c r="AR128" s="265"/>
      <c r="AS128" s="265"/>
      <c r="AT128" s="265"/>
      <c r="AU128" s="265"/>
      <c r="AV128" s="265"/>
      <c r="AW128" s="265"/>
      <c r="AX128" s="265"/>
      <c r="AY128" s="265"/>
      <c r="AZ128" s="265"/>
      <c r="BA128" s="265"/>
      <c r="BB128" s="265"/>
      <c r="BC128" s="265"/>
      <c r="BD128" s="265"/>
      <c r="BE128" s="265"/>
      <c r="BF128" s="265"/>
      <c r="BG128" s="265"/>
      <c r="BH128" s="265"/>
    </row>
    <row r="129" spans="1:60" outlineLevel="2" x14ac:dyDescent="0.2">
      <c r="A129" s="266"/>
      <c r="B129" s="267"/>
      <c r="C129" s="268" t="s">
        <v>1162</v>
      </c>
      <c r="D129" s="269"/>
      <c r="E129" s="270">
        <v>0.73699999999999999</v>
      </c>
      <c r="F129" s="285"/>
      <c r="G129" s="263"/>
      <c r="H129" s="315"/>
      <c r="I129" s="305"/>
      <c r="J129" s="285"/>
      <c r="K129" s="263"/>
      <c r="L129" s="263"/>
      <c r="M129" s="263"/>
      <c r="N129" s="264"/>
      <c r="O129" s="264"/>
      <c r="P129" s="264"/>
      <c r="Q129" s="264"/>
      <c r="R129" s="263"/>
      <c r="S129" s="263"/>
      <c r="T129" s="263"/>
      <c r="U129" s="263"/>
      <c r="V129" s="263"/>
      <c r="W129" s="263"/>
      <c r="X129" s="263"/>
      <c r="Y129" s="263"/>
      <c r="Z129" s="265"/>
      <c r="AA129" s="265"/>
      <c r="AB129" s="265"/>
      <c r="AC129" s="265"/>
      <c r="AD129" s="265"/>
      <c r="AE129" s="265"/>
      <c r="AF129" s="265"/>
      <c r="AG129" s="265" t="s">
        <v>171</v>
      </c>
      <c r="AH129" s="265">
        <v>0</v>
      </c>
      <c r="AI129" s="265"/>
      <c r="AJ129" s="265"/>
      <c r="AK129" s="265"/>
      <c r="AL129" s="265"/>
      <c r="AM129" s="265"/>
      <c r="AN129" s="265"/>
      <c r="AO129" s="265"/>
      <c r="AP129" s="265"/>
      <c r="AQ129" s="265"/>
      <c r="AR129" s="265"/>
      <c r="AS129" s="265"/>
      <c r="AT129" s="265"/>
      <c r="AU129" s="265"/>
      <c r="AV129" s="265"/>
      <c r="AW129" s="265"/>
      <c r="AX129" s="265"/>
      <c r="AY129" s="265"/>
      <c r="AZ129" s="265"/>
      <c r="BA129" s="265"/>
      <c r="BB129" s="265"/>
      <c r="BC129" s="265"/>
      <c r="BD129" s="265"/>
      <c r="BE129" s="265"/>
      <c r="BF129" s="265"/>
      <c r="BG129" s="265"/>
      <c r="BH129" s="265"/>
    </row>
    <row r="130" spans="1:60" ht="22.5" outlineLevel="1" x14ac:dyDescent="0.2">
      <c r="A130" s="256">
        <v>36</v>
      </c>
      <c r="B130" s="257" t="s">
        <v>2106</v>
      </c>
      <c r="C130" s="258" t="s">
        <v>2107</v>
      </c>
      <c r="D130" s="259" t="s">
        <v>525</v>
      </c>
      <c r="E130" s="260">
        <v>0.73699999999999999</v>
      </c>
      <c r="F130" s="229"/>
      <c r="G130" s="300">
        <f>E130*F130</f>
        <v>0</v>
      </c>
      <c r="H130" s="314"/>
      <c r="I130" s="301">
        <f>H130*E130</f>
        <v>0</v>
      </c>
      <c r="J130" s="229"/>
      <c r="K130" s="300">
        <f>J130*E130</f>
        <v>0</v>
      </c>
      <c r="L130" s="300">
        <v>15</v>
      </c>
      <c r="M130" s="300">
        <v>751.77800000000002</v>
      </c>
      <c r="N130" s="260">
        <v>1.01E-2</v>
      </c>
      <c r="O130" s="260">
        <v>7.4436999999999993E-3</v>
      </c>
      <c r="P130" s="260">
        <v>0</v>
      </c>
      <c r="Q130" s="260">
        <v>0</v>
      </c>
      <c r="R130" s="300" t="s">
        <v>1978</v>
      </c>
      <c r="S130" s="300" t="s">
        <v>1916</v>
      </c>
      <c r="T130" s="300" t="s">
        <v>1916</v>
      </c>
      <c r="U130" s="300">
        <v>0</v>
      </c>
      <c r="V130" s="300">
        <v>0</v>
      </c>
      <c r="W130" s="300"/>
      <c r="X130" s="261" t="s">
        <v>1938</v>
      </c>
      <c r="Y130" s="263" t="s">
        <v>1918</v>
      </c>
      <c r="Z130" s="302">
        <f>I130</f>
        <v>0</v>
      </c>
      <c r="AA130" s="302">
        <f>K130</f>
        <v>0</v>
      </c>
      <c r="AB130" s="302">
        <f>M130</f>
        <v>751.77800000000002</v>
      </c>
      <c r="AC130" s="303">
        <f>O130</f>
        <v>7.4436999999999993E-3</v>
      </c>
      <c r="AD130" s="303">
        <f>Q130</f>
        <v>0</v>
      </c>
      <c r="AE130" s="302">
        <f>V130</f>
        <v>0</v>
      </c>
      <c r="AF130" s="302">
        <f>G130</f>
        <v>0</v>
      </c>
      <c r="AG130" s="265" t="s">
        <v>1939</v>
      </c>
      <c r="AH130" s="265"/>
      <c r="AI130" s="265"/>
      <c r="AJ130" s="265"/>
      <c r="AK130" s="265"/>
      <c r="AL130" s="265"/>
      <c r="AM130" s="265"/>
      <c r="AN130" s="265"/>
      <c r="AO130" s="265"/>
      <c r="AP130" s="265"/>
      <c r="AQ130" s="265"/>
      <c r="AR130" s="265"/>
      <c r="AS130" s="265"/>
      <c r="AT130" s="265"/>
      <c r="AU130" s="265"/>
      <c r="AV130" s="265"/>
      <c r="AW130" s="265"/>
      <c r="AX130" s="265"/>
      <c r="AY130" s="265"/>
      <c r="AZ130" s="265"/>
      <c r="BA130" s="265"/>
      <c r="BB130" s="265"/>
      <c r="BC130" s="265"/>
      <c r="BD130" s="265"/>
      <c r="BE130" s="265"/>
      <c r="BF130" s="265"/>
      <c r="BG130" s="265"/>
      <c r="BH130" s="265"/>
    </row>
    <row r="131" spans="1:60" outlineLevel="2" x14ac:dyDescent="0.2">
      <c r="A131" s="266"/>
      <c r="B131" s="267"/>
      <c r="C131" s="268" t="s">
        <v>1162</v>
      </c>
      <c r="D131" s="269"/>
      <c r="E131" s="270">
        <v>0.73699999999999999</v>
      </c>
      <c r="F131" s="285"/>
      <c r="G131" s="263"/>
      <c r="H131" s="315"/>
      <c r="I131" s="305"/>
      <c r="J131" s="285"/>
      <c r="K131" s="263"/>
      <c r="L131" s="263"/>
      <c r="M131" s="263"/>
      <c r="N131" s="264"/>
      <c r="O131" s="264"/>
      <c r="P131" s="264"/>
      <c r="Q131" s="264"/>
      <c r="R131" s="263"/>
      <c r="S131" s="263"/>
      <c r="T131" s="263"/>
      <c r="U131" s="263"/>
      <c r="V131" s="263"/>
      <c r="W131" s="263"/>
      <c r="X131" s="263"/>
      <c r="Y131" s="263"/>
      <c r="Z131" s="265"/>
      <c r="AA131" s="265"/>
      <c r="AB131" s="265"/>
      <c r="AC131" s="265"/>
      <c r="AD131" s="265"/>
      <c r="AE131" s="265"/>
      <c r="AF131" s="265"/>
      <c r="AG131" s="265" t="s">
        <v>171</v>
      </c>
      <c r="AH131" s="265">
        <v>0</v>
      </c>
      <c r="AI131" s="265"/>
      <c r="AJ131" s="265"/>
      <c r="AK131" s="265"/>
      <c r="AL131" s="265"/>
      <c r="AM131" s="265"/>
      <c r="AN131" s="265"/>
      <c r="AO131" s="265"/>
      <c r="AP131" s="265"/>
      <c r="AQ131" s="265"/>
      <c r="AR131" s="265"/>
      <c r="AS131" s="265"/>
      <c r="AT131" s="265"/>
      <c r="AU131" s="265"/>
      <c r="AV131" s="265"/>
      <c r="AW131" s="265"/>
      <c r="AX131" s="265"/>
      <c r="AY131" s="265"/>
      <c r="AZ131" s="265"/>
      <c r="BA131" s="265"/>
      <c r="BB131" s="265"/>
      <c r="BC131" s="265"/>
      <c r="BD131" s="265"/>
      <c r="BE131" s="265"/>
      <c r="BF131" s="265"/>
      <c r="BG131" s="265"/>
      <c r="BH131" s="265"/>
    </row>
    <row r="132" spans="1:60" outlineLevel="1" x14ac:dyDescent="0.2">
      <c r="A132" s="256">
        <v>37</v>
      </c>
      <c r="B132" s="257" t="s">
        <v>2108</v>
      </c>
      <c r="C132" s="258" t="s">
        <v>2109</v>
      </c>
      <c r="D132" s="259" t="s">
        <v>397</v>
      </c>
      <c r="E132" s="260">
        <v>5.8959999999999999</v>
      </c>
      <c r="F132" s="229"/>
      <c r="G132" s="300">
        <f>E132*F132</f>
        <v>0</v>
      </c>
      <c r="H132" s="314"/>
      <c r="I132" s="301">
        <f>H132*E132</f>
        <v>0</v>
      </c>
      <c r="J132" s="229"/>
      <c r="K132" s="300">
        <f>J132*E132</f>
        <v>0</v>
      </c>
      <c r="L132" s="300">
        <v>15</v>
      </c>
      <c r="M132" s="300">
        <v>1257.7665</v>
      </c>
      <c r="N132" s="260">
        <v>2.1000000000000001E-4</v>
      </c>
      <c r="O132" s="260">
        <v>1.2381600000000001E-3</v>
      </c>
      <c r="P132" s="260">
        <v>0</v>
      </c>
      <c r="Q132" s="260">
        <v>0</v>
      </c>
      <c r="R132" s="300" t="s">
        <v>1978</v>
      </c>
      <c r="S132" s="300" t="s">
        <v>1916</v>
      </c>
      <c r="T132" s="300" t="s">
        <v>1916</v>
      </c>
      <c r="U132" s="300">
        <v>0</v>
      </c>
      <c r="V132" s="300">
        <v>0</v>
      </c>
      <c r="W132" s="300"/>
      <c r="X132" s="261" t="s">
        <v>1938</v>
      </c>
      <c r="Y132" s="263" t="s">
        <v>1918</v>
      </c>
      <c r="Z132" s="302">
        <f>I132</f>
        <v>0</v>
      </c>
      <c r="AA132" s="302">
        <f>K132</f>
        <v>0</v>
      </c>
      <c r="AB132" s="302">
        <f>M132</f>
        <v>1257.7665</v>
      </c>
      <c r="AC132" s="303">
        <f>O132</f>
        <v>1.2381600000000001E-3</v>
      </c>
      <c r="AD132" s="303">
        <f>Q132</f>
        <v>0</v>
      </c>
      <c r="AE132" s="302">
        <f>V132</f>
        <v>0</v>
      </c>
      <c r="AF132" s="302">
        <f>G132</f>
        <v>0</v>
      </c>
      <c r="AG132" s="265" t="s">
        <v>1939</v>
      </c>
      <c r="AH132" s="265"/>
      <c r="AI132" s="265"/>
      <c r="AJ132" s="265"/>
      <c r="AK132" s="265"/>
      <c r="AL132" s="265"/>
      <c r="AM132" s="265"/>
      <c r="AN132" s="265"/>
      <c r="AO132" s="265"/>
      <c r="AP132" s="265"/>
      <c r="AQ132" s="265"/>
      <c r="AR132" s="265"/>
      <c r="AS132" s="265"/>
      <c r="AT132" s="265"/>
      <c r="AU132" s="265"/>
      <c r="AV132" s="265"/>
      <c r="AW132" s="265"/>
      <c r="AX132" s="265"/>
      <c r="AY132" s="265"/>
      <c r="AZ132" s="265"/>
      <c r="BA132" s="265"/>
      <c r="BB132" s="265"/>
      <c r="BC132" s="265"/>
      <c r="BD132" s="265"/>
      <c r="BE132" s="265"/>
      <c r="BF132" s="265"/>
      <c r="BG132" s="265"/>
      <c r="BH132" s="265"/>
    </row>
    <row r="133" spans="1:60" outlineLevel="2" x14ac:dyDescent="0.2">
      <c r="A133" s="266"/>
      <c r="B133" s="267"/>
      <c r="C133" s="268" t="s">
        <v>1190</v>
      </c>
      <c r="D133" s="269"/>
      <c r="E133" s="270">
        <v>5.8959999999999999</v>
      </c>
      <c r="F133" s="285"/>
      <c r="G133" s="263"/>
      <c r="H133" s="315"/>
      <c r="I133" s="305"/>
      <c r="J133" s="285"/>
      <c r="K133" s="263"/>
      <c r="L133" s="263"/>
      <c r="M133" s="263"/>
      <c r="N133" s="264"/>
      <c r="O133" s="264"/>
      <c r="P133" s="264"/>
      <c r="Q133" s="264"/>
      <c r="R133" s="263"/>
      <c r="S133" s="263"/>
      <c r="T133" s="263"/>
      <c r="U133" s="263"/>
      <c r="V133" s="263"/>
      <c r="W133" s="263"/>
      <c r="X133" s="263"/>
      <c r="Y133" s="263"/>
      <c r="Z133" s="265"/>
      <c r="AA133" s="265"/>
      <c r="AB133" s="265"/>
      <c r="AC133" s="265"/>
      <c r="AD133" s="265"/>
      <c r="AE133" s="265"/>
      <c r="AF133" s="265"/>
      <c r="AG133" s="265" t="s">
        <v>171</v>
      </c>
      <c r="AH133" s="265">
        <v>0</v>
      </c>
      <c r="AI133" s="265"/>
      <c r="AJ133" s="265"/>
      <c r="AK133" s="265"/>
      <c r="AL133" s="265"/>
      <c r="AM133" s="265"/>
      <c r="AN133" s="265"/>
      <c r="AO133" s="265"/>
      <c r="AP133" s="265"/>
      <c r="AQ133" s="265"/>
      <c r="AR133" s="265"/>
      <c r="AS133" s="265"/>
      <c r="AT133" s="265"/>
      <c r="AU133" s="265"/>
      <c r="AV133" s="265"/>
      <c r="AW133" s="265"/>
      <c r="AX133" s="265"/>
      <c r="AY133" s="265"/>
      <c r="AZ133" s="265"/>
      <c r="BA133" s="265"/>
      <c r="BB133" s="265"/>
      <c r="BC133" s="265"/>
      <c r="BD133" s="265"/>
      <c r="BE133" s="265"/>
      <c r="BF133" s="265"/>
      <c r="BG133" s="265"/>
      <c r="BH133" s="265"/>
    </row>
    <row r="134" spans="1:60" outlineLevel="1" x14ac:dyDescent="0.2">
      <c r="A134" s="256">
        <v>38</v>
      </c>
      <c r="B134" s="257" t="s">
        <v>2110</v>
      </c>
      <c r="C134" s="258" t="s">
        <v>2111</v>
      </c>
      <c r="D134" s="259" t="s">
        <v>1984</v>
      </c>
      <c r="E134" s="260">
        <v>0.73699999999999999</v>
      </c>
      <c r="F134" s="229"/>
      <c r="G134" s="300">
        <f>E134*F134</f>
        <v>0</v>
      </c>
      <c r="H134" s="314"/>
      <c r="I134" s="301">
        <f>H134*E134</f>
        <v>0</v>
      </c>
      <c r="J134" s="229"/>
      <c r="K134" s="300">
        <f>J134*E134</f>
        <v>0</v>
      </c>
      <c r="L134" s="300">
        <v>15</v>
      </c>
      <c r="M134" s="300">
        <v>71.552999999999997</v>
      </c>
      <c r="N134" s="260">
        <v>0</v>
      </c>
      <c r="O134" s="260">
        <v>0</v>
      </c>
      <c r="P134" s="260">
        <v>0</v>
      </c>
      <c r="Q134" s="260">
        <v>0</v>
      </c>
      <c r="R134" s="300"/>
      <c r="S134" s="300" t="s">
        <v>1936</v>
      </c>
      <c r="T134" s="300">
        <v>2024</v>
      </c>
      <c r="U134" s="300">
        <v>0</v>
      </c>
      <c r="V134" s="300">
        <v>0</v>
      </c>
      <c r="W134" s="300"/>
      <c r="X134" s="261" t="s">
        <v>1938</v>
      </c>
      <c r="Y134" s="263" t="s">
        <v>1918</v>
      </c>
      <c r="Z134" s="302">
        <f>I134</f>
        <v>0</v>
      </c>
      <c r="AA134" s="302">
        <f>K134</f>
        <v>0</v>
      </c>
      <c r="AB134" s="302">
        <f>M134</f>
        <v>71.552999999999997</v>
      </c>
      <c r="AC134" s="303">
        <f>O134</f>
        <v>0</v>
      </c>
      <c r="AD134" s="303">
        <f>Q134</f>
        <v>0</v>
      </c>
      <c r="AE134" s="302">
        <f>V134</f>
        <v>0</v>
      </c>
      <c r="AF134" s="302">
        <f>G134</f>
        <v>0</v>
      </c>
      <c r="AG134" s="265" t="s">
        <v>1939</v>
      </c>
      <c r="AH134" s="265"/>
      <c r="AI134" s="265"/>
      <c r="AJ134" s="265"/>
      <c r="AK134" s="265"/>
      <c r="AL134" s="265"/>
      <c r="AM134" s="265"/>
      <c r="AN134" s="265"/>
      <c r="AO134" s="265"/>
      <c r="AP134" s="265"/>
      <c r="AQ134" s="265"/>
      <c r="AR134" s="265"/>
      <c r="AS134" s="265"/>
      <c r="AT134" s="265"/>
      <c r="AU134" s="265"/>
      <c r="AV134" s="265"/>
      <c r="AW134" s="265"/>
      <c r="AX134" s="265"/>
      <c r="AY134" s="265"/>
      <c r="AZ134" s="265"/>
      <c r="BA134" s="265"/>
      <c r="BB134" s="265"/>
      <c r="BC134" s="265"/>
      <c r="BD134" s="265"/>
      <c r="BE134" s="265"/>
      <c r="BF134" s="265"/>
      <c r="BG134" s="265"/>
      <c r="BH134" s="265"/>
    </row>
    <row r="135" spans="1:60" outlineLevel="2" x14ac:dyDescent="0.2">
      <c r="A135" s="266"/>
      <c r="B135" s="267"/>
      <c r="C135" s="268" t="s">
        <v>1162</v>
      </c>
      <c r="D135" s="269"/>
      <c r="E135" s="270">
        <v>0.73699999999999999</v>
      </c>
      <c r="F135" s="285"/>
      <c r="G135" s="263"/>
      <c r="H135" s="315"/>
      <c r="I135" s="305"/>
      <c r="J135" s="285"/>
      <c r="K135" s="263"/>
      <c r="L135" s="263"/>
      <c r="M135" s="263"/>
      <c r="N135" s="264"/>
      <c r="O135" s="264"/>
      <c r="P135" s="264"/>
      <c r="Q135" s="264"/>
      <c r="R135" s="263"/>
      <c r="S135" s="263"/>
      <c r="T135" s="263"/>
      <c r="U135" s="263"/>
      <c r="V135" s="263"/>
      <c r="W135" s="263"/>
      <c r="X135" s="263"/>
      <c r="Y135" s="263"/>
      <c r="Z135" s="265"/>
      <c r="AA135" s="265"/>
      <c r="AB135" s="265"/>
      <c r="AC135" s="265"/>
      <c r="AD135" s="265"/>
      <c r="AE135" s="265"/>
      <c r="AF135" s="265"/>
      <c r="AG135" s="265" t="s">
        <v>171</v>
      </c>
      <c r="AH135" s="265">
        <v>0</v>
      </c>
      <c r="AI135" s="265"/>
      <c r="AJ135" s="265"/>
      <c r="AK135" s="265"/>
      <c r="AL135" s="265"/>
      <c r="AM135" s="265"/>
      <c r="AN135" s="265"/>
      <c r="AO135" s="265"/>
      <c r="AP135" s="265"/>
      <c r="AQ135" s="265"/>
      <c r="AR135" s="265"/>
      <c r="AS135" s="265"/>
      <c r="AT135" s="265"/>
      <c r="AU135" s="265"/>
      <c r="AV135" s="265"/>
      <c r="AW135" s="265"/>
      <c r="AX135" s="265"/>
      <c r="AY135" s="265"/>
      <c r="AZ135" s="265"/>
      <c r="BA135" s="265"/>
      <c r="BB135" s="265"/>
      <c r="BC135" s="265"/>
      <c r="BD135" s="265"/>
      <c r="BE135" s="265"/>
      <c r="BF135" s="265"/>
      <c r="BG135" s="265"/>
      <c r="BH135" s="265"/>
    </row>
    <row r="136" spans="1:60" outlineLevel="1" x14ac:dyDescent="0.2">
      <c r="A136" s="256">
        <v>41</v>
      </c>
      <c r="B136" s="257" t="s">
        <v>2112</v>
      </c>
      <c r="C136" s="258" t="s">
        <v>2113</v>
      </c>
      <c r="D136" s="259" t="s">
        <v>1984</v>
      </c>
      <c r="E136" s="260">
        <v>0.73699999999999999</v>
      </c>
      <c r="F136" s="229"/>
      <c r="G136" s="300">
        <f>E136*F136</f>
        <v>0</v>
      </c>
      <c r="H136" s="314"/>
      <c r="I136" s="301">
        <f>H136*E136</f>
        <v>0</v>
      </c>
      <c r="J136" s="229"/>
      <c r="K136" s="300">
        <f>J136*E136</f>
        <v>0</v>
      </c>
      <c r="L136" s="300">
        <v>15</v>
      </c>
      <c r="M136" s="300">
        <v>64.882999999999996</v>
      </c>
      <c r="N136" s="260">
        <v>0</v>
      </c>
      <c r="O136" s="260">
        <v>0</v>
      </c>
      <c r="P136" s="260">
        <v>0</v>
      </c>
      <c r="Q136" s="260">
        <v>0</v>
      </c>
      <c r="R136" s="300"/>
      <c r="S136" s="300" t="s">
        <v>1936</v>
      </c>
      <c r="T136" s="300">
        <v>2024</v>
      </c>
      <c r="U136" s="300">
        <v>0</v>
      </c>
      <c r="V136" s="300">
        <v>0</v>
      </c>
      <c r="W136" s="300"/>
      <c r="X136" s="261" t="s">
        <v>1938</v>
      </c>
      <c r="Y136" s="263" t="s">
        <v>1918</v>
      </c>
      <c r="Z136" s="302">
        <f>I136</f>
        <v>0</v>
      </c>
      <c r="AA136" s="302">
        <f>K136</f>
        <v>0</v>
      </c>
      <c r="AB136" s="302">
        <f>M136</f>
        <v>64.882999999999996</v>
      </c>
      <c r="AC136" s="303">
        <f>O136</f>
        <v>0</v>
      </c>
      <c r="AD136" s="303">
        <f>Q136</f>
        <v>0</v>
      </c>
      <c r="AE136" s="302">
        <f>V136</f>
        <v>0</v>
      </c>
      <c r="AF136" s="302">
        <f>G136</f>
        <v>0</v>
      </c>
      <c r="AG136" s="265" t="s">
        <v>1939</v>
      </c>
      <c r="AH136" s="265"/>
      <c r="AI136" s="265"/>
      <c r="AJ136" s="265"/>
      <c r="AK136" s="265"/>
      <c r="AL136" s="265"/>
      <c r="AM136" s="265"/>
      <c r="AN136" s="265"/>
      <c r="AO136" s="265"/>
      <c r="AP136" s="265"/>
      <c r="AQ136" s="265"/>
      <c r="AR136" s="265"/>
      <c r="AS136" s="265"/>
      <c r="AT136" s="265"/>
      <c r="AU136" s="265"/>
      <c r="AV136" s="265"/>
      <c r="AW136" s="265"/>
      <c r="AX136" s="265"/>
      <c r="AY136" s="265"/>
      <c r="AZ136" s="265"/>
      <c r="BA136" s="265"/>
      <c r="BB136" s="265"/>
      <c r="BC136" s="265"/>
      <c r="BD136" s="265"/>
      <c r="BE136" s="265"/>
      <c r="BF136" s="265"/>
      <c r="BG136" s="265"/>
      <c r="BH136" s="265"/>
    </row>
    <row r="137" spans="1:60" outlineLevel="2" x14ac:dyDescent="0.2">
      <c r="A137" s="266"/>
      <c r="B137" s="267"/>
      <c r="C137" s="268" t="s">
        <v>1162</v>
      </c>
      <c r="D137" s="269"/>
      <c r="E137" s="270">
        <v>0.73699999999999999</v>
      </c>
      <c r="F137" s="285"/>
      <c r="G137" s="263"/>
      <c r="H137" s="315"/>
      <c r="I137" s="305"/>
      <c r="J137" s="285"/>
      <c r="K137" s="263"/>
      <c r="L137" s="263"/>
      <c r="M137" s="263"/>
      <c r="N137" s="264"/>
      <c r="O137" s="264"/>
      <c r="P137" s="264"/>
      <c r="Q137" s="264"/>
      <c r="R137" s="263"/>
      <c r="S137" s="263"/>
      <c r="T137" s="263"/>
      <c r="U137" s="263"/>
      <c r="V137" s="263"/>
      <c r="W137" s="263"/>
      <c r="X137" s="263"/>
      <c r="Y137" s="263"/>
      <c r="Z137" s="265"/>
      <c r="AA137" s="265"/>
      <c r="AB137" s="265"/>
      <c r="AC137" s="265"/>
      <c r="AD137" s="265"/>
      <c r="AE137" s="265"/>
      <c r="AF137" s="265"/>
      <c r="AG137" s="265" t="s">
        <v>171</v>
      </c>
      <c r="AH137" s="265">
        <v>0</v>
      </c>
      <c r="AI137" s="265"/>
      <c r="AJ137" s="265"/>
      <c r="AK137" s="265"/>
      <c r="AL137" s="265"/>
      <c r="AM137" s="265"/>
      <c r="AN137" s="265"/>
      <c r="AO137" s="265"/>
      <c r="AP137" s="265"/>
      <c r="AQ137" s="265"/>
      <c r="AR137" s="265"/>
      <c r="AS137" s="265"/>
      <c r="AT137" s="265"/>
      <c r="AU137" s="265"/>
      <c r="AV137" s="265"/>
      <c r="AW137" s="265"/>
      <c r="AX137" s="265"/>
      <c r="AY137" s="265"/>
      <c r="AZ137" s="265"/>
      <c r="BA137" s="265"/>
      <c r="BB137" s="265"/>
      <c r="BC137" s="265"/>
      <c r="BD137" s="265"/>
      <c r="BE137" s="265"/>
      <c r="BF137" s="265"/>
      <c r="BG137" s="265"/>
      <c r="BH137" s="265"/>
    </row>
    <row r="138" spans="1:60" outlineLevel="1" x14ac:dyDescent="0.2">
      <c r="A138" s="256">
        <v>43</v>
      </c>
      <c r="B138" s="257" t="s">
        <v>2114</v>
      </c>
      <c r="C138" s="258" t="s">
        <v>2115</v>
      </c>
      <c r="D138" s="259" t="s">
        <v>2116</v>
      </c>
      <c r="E138" s="260">
        <v>0.73699999999999999</v>
      </c>
      <c r="F138" s="229"/>
      <c r="G138" s="300">
        <f>E138*F138</f>
        <v>0</v>
      </c>
      <c r="H138" s="314"/>
      <c r="I138" s="301">
        <f>H138*E138</f>
        <v>0</v>
      </c>
      <c r="J138" s="229"/>
      <c r="K138" s="300">
        <f>J138*E138</f>
        <v>0</v>
      </c>
      <c r="L138" s="300">
        <v>15</v>
      </c>
      <c r="M138" s="300">
        <v>410.64199999999994</v>
      </c>
      <c r="N138" s="260">
        <v>0</v>
      </c>
      <c r="O138" s="260">
        <v>0</v>
      </c>
      <c r="P138" s="260">
        <v>0</v>
      </c>
      <c r="Q138" s="260">
        <v>0</v>
      </c>
      <c r="R138" s="300" t="s">
        <v>2117</v>
      </c>
      <c r="S138" s="300" t="s">
        <v>1916</v>
      </c>
      <c r="T138" s="300" t="s">
        <v>1916</v>
      </c>
      <c r="U138" s="300">
        <v>0</v>
      </c>
      <c r="V138" s="300">
        <v>0</v>
      </c>
      <c r="W138" s="300"/>
      <c r="X138" s="261" t="s">
        <v>2118</v>
      </c>
      <c r="Y138" s="263" t="s">
        <v>1918</v>
      </c>
      <c r="Z138" s="302">
        <f>I138</f>
        <v>0</v>
      </c>
      <c r="AA138" s="302">
        <f>K138</f>
        <v>0</v>
      </c>
      <c r="AB138" s="302">
        <f>M138</f>
        <v>410.64199999999994</v>
      </c>
      <c r="AC138" s="303">
        <f>O138</f>
        <v>0</v>
      </c>
      <c r="AD138" s="303">
        <f>Q138</f>
        <v>0</v>
      </c>
      <c r="AE138" s="302">
        <f>V138</f>
        <v>0</v>
      </c>
      <c r="AF138" s="302">
        <f>G138</f>
        <v>0</v>
      </c>
      <c r="AG138" s="265" t="s">
        <v>2119</v>
      </c>
      <c r="AH138" s="265"/>
      <c r="AI138" s="265"/>
      <c r="AJ138" s="265"/>
      <c r="AK138" s="265"/>
      <c r="AL138" s="265"/>
      <c r="AM138" s="265"/>
      <c r="AN138" s="265"/>
      <c r="AO138" s="265"/>
      <c r="AP138" s="265"/>
      <c r="AQ138" s="265"/>
      <c r="AR138" s="265"/>
      <c r="AS138" s="265"/>
      <c r="AT138" s="265"/>
      <c r="AU138" s="265"/>
      <c r="AV138" s="265"/>
      <c r="AW138" s="265"/>
      <c r="AX138" s="265"/>
      <c r="AY138" s="265"/>
      <c r="AZ138" s="265"/>
      <c r="BA138" s="265"/>
      <c r="BB138" s="265"/>
      <c r="BC138" s="265"/>
      <c r="BD138" s="265"/>
      <c r="BE138" s="265"/>
      <c r="BF138" s="265"/>
      <c r="BG138" s="265"/>
      <c r="BH138" s="265"/>
    </row>
    <row r="139" spans="1:60" outlineLevel="2" x14ac:dyDescent="0.2">
      <c r="A139" s="266"/>
      <c r="B139" s="267"/>
      <c r="C139" s="268" t="s">
        <v>1162</v>
      </c>
      <c r="D139" s="269"/>
      <c r="E139" s="270">
        <v>0.73699999999999999</v>
      </c>
      <c r="F139" s="285"/>
      <c r="G139" s="263"/>
      <c r="H139" s="315"/>
      <c r="I139" s="305"/>
      <c r="J139" s="285"/>
      <c r="K139" s="263"/>
      <c r="L139" s="263"/>
      <c r="M139" s="263"/>
      <c r="N139" s="264"/>
      <c r="O139" s="264"/>
      <c r="P139" s="264"/>
      <c r="Q139" s="264"/>
      <c r="R139" s="263"/>
      <c r="S139" s="263"/>
      <c r="T139" s="263"/>
      <c r="U139" s="263"/>
      <c r="V139" s="263"/>
      <c r="W139" s="263"/>
      <c r="X139" s="263"/>
      <c r="Y139" s="263"/>
      <c r="Z139" s="265"/>
      <c r="AA139" s="265"/>
      <c r="AB139" s="265"/>
      <c r="AC139" s="265"/>
      <c r="AD139" s="265"/>
      <c r="AE139" s="265"/>
      <c r="AF139" s="265"/>
      <c r="AG139" s="265" t="s">
        <v>171</v>
      </c>
      <c r="AH139" s="265">
        <v>0</v>
      </c>
      <c r="AI139" s="265"/>
      <c r="AJ139" s="265"/>
      <c r="AK139" s="265"/>
      <c r="AL139" s="265"/>
      <c r="AM139" s="265"/>
      <c r="AN139" s="265"/>
      <c r="AO139" s="265"/>
      <c r="AP139" s="265"/>
      <c r="AQ139" s="265"/>
      <c r="AR139" s="265"/>
      <c r="AS139" s="265"/>
      <c r="AT139" s="265"/>
      <c r="AU139" s="265"/>
      <c r="AV139" s="265"/>
      <c r="AW139" s="265"/>
      <c r="AX139" s="265"/>
      <c r="AY139" s="265"/>
      <c r="AZ139" s="265"/>
      <c r="BA139" s="265"/>
      <c r="BB139" s="265"/>
      <c r="BC139" s="265"/>
      <c r="BD139" s="265"/>
      <c r="BE139" s="265"/>
      <c r="BF139" s="265"/>
      <c r="BG139" s="265"/>
      <c r="BH139" s="265"/>
    </row>
    <row r="140" spans="1:60" outlineLevel="1" x14ac:dyDescent="0.2">
      <c r="A140" s="256">
        <v>46</v>
      </c>
      <c r="B140" s="257" t="s">
        <v>2049</v>
      </c>
      <c r="C140" s="258" t="s">
        <v>2050</v>
      </c>
      <c r="D140" s="259" t="s">
        <v>2051</v>
      </c>
      <c r="E140" s="260">
        <v>4.4219999999999997</v>
      </c>
      <c r="F140" s="229"/>
      <c r="G140" s="300">
        <f>E140*F140</f>
        <v>0</v>
      </c>
      <c r="H140" s="314"/>
      <c r="I140" s="301">
        <f>H140*E140</f>
        <v>0</v>
      </c>
      <c r="J140" s="229"/>
      <c r="K140" s="300">
        <f>J140*E140</f>
        <v>0</v>
      </c>
      <c r="L140" s="300">
        <v>15</v>
      </c>
      <c r="M140" s="300">
        <v>3524.1174999999994</v>
      </c>
      <c r="N140" s="260">
        <v>0</v>
      </c>
      <c r="O140" s="260">
        <v>0</v>
      </c>
      <c r="P140" s="260">
        <v>0</v>
      </c>
      <c r="Q140" s="260">
        <v>0</v>
      </c>
      <c r="R140" s="300"/>
      <c r="S140" s="300" t="s">
        <v>1916</v>
      </c>
      <c r="T140" s="300" t="s">
        <v>1916</v>
      </c>
      <c r="U140" s="300">
        <v>1</v>
      </c>
      <c r="V140" s="300">
        <v>4.4219999999999997</v>
      </c>
      <c r="W140" s="300"/>
      <c r="X140" s="261" t="s">
        <v>1917</v>
      </c>
      <c r="Y140" s="263" t="s">
        <v>1918</v>
      </c>
      <c r="Z140" s="302">
        <f>I140</f>
        <v>0</v>
      </c>
      <c r="AA140" s="302">
        <f>K140</f>
        <v>0</v>
      </c>
      <c r="AB140" s="302">
        <f>M140</f>
        <v>3524.1174999999994</v>
      </c>
      <c r="AC140" s="303">
        <f>O140</f>
        <v>0</v>
      </c>
      <c r="AD140" s="303">
        <f>Q140</f>
        <v>0</v>
      </c>
      <c r="AE140" s="302">
        <f>V140</f>
        <v>4.4219999999999997</v>
      </c>
      <c r="AF140" s="302">
        <f>G140</f>
        <v>0</v>
      </c>
      <c r="AG140" s="265" t="s">
        <v>1919</v>
      </c>
      <c r="AH140" s="265"/>
      <c r="AI140" s="265"/>
      <c r="AJ140" s="265"/>
      <c r="AK140" s="265"/>
      <c r="AL140" s="265"/>
      <c r="AM140" s="265"/>
      <c r="AN140" s="265"/>
      <c r="AO140" s="265"/>
      <c r="AP140" s="265"/>
      <c r="AQ140" s="265"/>
      <c r="AR140" s="265"/>
      <c r="AS140" s="265"/>
      <c r="AT140" s="265"/>
      <c r="AU140" s="265"/>
      <c r="AV140" s="265"/>
      <c r="AW140" s="265"/>
      <c r="AX140" s="265"/>
      <c r="AY140" s="265"/>
      <c r="AZ140" s="265"/>
      <c r="BA140" s="265"/>
      <c r="BB140" s="265"/>
      <c r="BC140" s="265"/>
      <c r="BD140" s="265"/>
      <c r="BE140" s="265"/>
      <c r="BF140" s="265"/>
      <c r="BG140" s="265"/>
      <c r="BH140" s="265"/>
    </row>
    <row r="141" spans="1:60" outlineLevel="2" x14ac:dyDescent="0.2">
      <c r="A141" s="266"/>
      <c r="B141" s="267"/>
      <c r="C141" s="268" t="s">
        <v>1802</v>
      </c>
      <c r="D141" s="269"/>
      <c r="E141" s="270">
        <v>4.4219999999999997</v>
      </c>
      <c r="F141" s="285"/>
      <c r="G141" s="263"/>
      <c r="H141" s="315"/>
      <c r="I141" s="305"/>
      <c r="J141" s="285"/>
      <c r="K141" s="263"/>
      <c r="L141" s="263"/>
      <c r="M141" s="263"/>
      <c r="N141" s="264"/>
      <c r="O141" s="264"/>
      <c r="P141" s="264"/>
      <c r="Q141" s="264"/>
      <c r="R141" s="263"/>
      <c r="S141" s="263"/>
      <c r="T141" s="263"/>
      <c r="U141" s="263"/>
      <c r="V141" s="263"/>
      <c r="W141" s="263"/>
      <c r="X141" s="263"/>
      <c r="Y141" s="263"/>
      <c r="Z141" s="265"/>
      <c r="AA141" s="265"/>
      <c r="AB141" s="265"/>
      <c r="AC141" s="265"/>
      <c r="AD141" s="265"/>
      <c r="AE141" s="265"/>
      <c r="AF141" s="265"/>
      <c r="AG141" s="265" t="s">
        <v>171</v>
      </c>
      <c r="AH141" s="265">
        <v>0</v>
      </c>
      <c r="AI141" s="265"/>
      <c r="AJ141" s="265"/>
      <c r="AK141" s="265"/>
      <c r="AL141" s="265"/>
      <c r="AM141" s="265"/>
      <c r="AN141" s="265"/>
      <c r="AO141" s="265"/>
      <c r="AP141" s="265"/>
      <c r="AQ141" s="265"/>
      <c r="AR141" s="265"/>
      <c r="AS141" s="265"/>
      <c r="AT141" s="265"/>
      <c r="AU141" s="265"/>
      <c r="AV141" s="265"/>
      <c r="AW141" s="265"/>
      <c r="AX141" s="265"/>
      <c r="AY141" s="265"/>
      <c r="AZ141" s="265"/>
      <c r="BA141" s="265"/>
      <c r="BB141" s="265"/>
      <c r="BC141" s="265"/>
      <c r="BD141" s="265"/>
      <c r="BE141" s="265"/>
      <c r="BF141" s="265"/>
      <c r="BG141" s="265"/>
      <c r="BH141" s="265"/>
    </row>
    <row r="142" spans="1:60" outlineLevel="1" x14ac:dyDescent="0.2">
      <c r="A142" s="256">
        <v>47</v>
      </c>
      <c r="B142" s="257" t="s">
        <v>2120</v>
      </c>
      <c r="C142" s="258" t="s">
        <v>2192</v>
      </c>
      <c r="D142" s="259" t="s">
        <v>397</v>
      </c>
      <c r="E142" s="260">
        <v>44.22</v>
      </c>
      <c r="F142" s="229"/>
      <c r="G142" s="300">
        <f>E142*F142</f>
        <v>0</v>
      </c>
      <c r="H142" s="314"/>
      <c r="I142" s="301">
        <f>H142*E142</f>
        <v>0</v>
      </c>
      <c r="J142" s="229"/>
      <c r="K142" s="300">
        <f>J142*E142</f>
        <v>0</v>
      </c>
      <c r="L142" s="300">
        <v>15</v>
      </c>
      <c r="M142" s="300">
        <v>8212.7594999999983</v>
      </c>
      <c r="N142" s="260">
        <v>0</v>
      </c>
      <c r="O142" s="260">
        <v>0</v>
      </c>
      <c r="P142" s="260">
        <v>0</v>
      </c>
      <c r="Q142" s="260">
        <v>0</v>
      </c>
      <c r="R142" s="300"/>
      <c r="S142" s="300" t="s">
        <v>1916</v>
      </c>
      <c r="T142" s="300" t="s">
        <v>1916</v>
      </c>
      <c r="U142" s="300">
        <v>0.28000000000000003</v>
      </c>
      <c r="V142" s="300">
        <v>12.381600000000001</v>
      </c>
      <c r="W142" s="300"/>
      <c r="X142" s="261" t="s">
        <v>1917</v>
      </c>
      <c r="Y142" s="263" t="s">
        <v>1918</v>
      </c>
      <c r="Z142" s="302">
        <f>I142</f>
        <v>0</v>
      </c>
      <c r="AA142" s="302">
        <f>K142</f>
        <v>0</v>
      </c>
      <c r="AB142" s="302">
        <f>M142</f>
        <v>8212.7594999999983</v>
      </c>
      <c r="AC142" s="303">
        <f>O142</f>
        <v>0</v>
      </c>
      <c r="AD142" s="303">
        <f>Q142</f>
        <v>0</v>
      </c>
      <c r="AE142" s="302">
        <f>V142</f>
        <v>12.381600000000001</v>
      </c>
      <c r="AF142" s="302">
        <f>G142</f>
        <v>0</v>
      </c>
      <c r="AG142" s="265" t="s">
        <v>1919</v>
      </c>
      <c r="AH142" s="265"/>
      <c r="AI142" s="265"/>
      <c r="AJ142" s="265"/>
      <c r="AK142" s="265"/>
      <c r="AL142" s="265"/>
      <c r="AM142" s="265"/>
      <c r="AN142" s="265"/>
      <c r="AO142" s="265"/>
      <c r="AP142" s="265"/>
      <c r="AQ142" s="265"/>
      <c r="AR142" s="265"/>
      <c r="AS142" s="265"/>
      <c r="AT142" s="265"/>
      <c r="AU142" s="265"/>
      <c r="AV142" s="265"/>
      <c r="AW142" s="265"/>
      <c r="AX142" s="265"/>
      <c r="AY142" s="265"/>
      <c r="AZ142" s="265"/>
      <c r="BA142" s="265"/>
      <c r="BB142" s="265"/>
      <c r="BC142" s="265"/>
      <c r="BD142" s="265"/>
      <c r="BE142" s="265"/>
      <c r="BF142" s="265"/>
      <c r="BG142" s="265"/>
      <c r="BH142" s="265"/>
    </row>
    <row r="143" spans="1:60" outlineLevel="2" x14ac:dyDescent="0.2">
      <c r="A143" s="266"/>
      <c r="B143" s="267"/>
      <c r="C143" s="268" t="s">
        <v>1830</v>
      </c>
      <c r="D143" s="269"/>
      <c r="E143" s="270">
        <v>44.22</v>
      </c>
      <c r="F143" s="285"/>
      <c r="G143" s="263"/>
      <c r="H143" s="315"/>
      <c r="I143" s="305"/>
      <c r="J143" s="285"/>
      <c r="K143" s="263"/>
      <c r="L143" s="263"/>
      <c r="M143" s="263"/>
      <c r="N143" s="264"/>
      <c r="O143" s="264"/>
      <c r="P143" s="264"/>
      <c r="Q143" s="264"/>
      <c r="R143" s="263"/>
      <c r="S143" s="263"/>
      <c r="T143" s="263"/>
      <c r="U143" s="263"/>
      <c r="V143" s="263"/>
      <c r="W143" s="263"/>
      <c r="X143" s="263"/>
      <c r="Y143" s="263"/>
      <c r="Z143" s="265"/>
      <c r="AA143" s="265"/>
      <c r="AB143" s="265"/>
      <c r="AC143" s="265"/>
      <c r="AD143" s="265"/>
      <c r="AE143" s="265"/>
      <c r="AF143" s="265"/>
      <c r="AG143" s="265" t="s">
        <v>171</v>
      </c>
      <c r="AH143" s="265">
        <v>0</v>
      </c>
      <c r="AI143" s="265"/>
      <c r="AJ143" s="265"/>
      <c r="AK143" s="265"/>
      <c r="AL143" s="265"/>
      <c r="AM143" s="265"/>
      <c r="AN143" s="265"/>
      <c r="AO143" s="265"/>
      <c r="AP143" s="265"/>
      <c r="AQ143" s="265"/>
      <c r="AR143" s="265"/>
      <c r="AS143" s="265"/>
      <c r="AT143" s="265"/>
      <c r="AU143" s="265"/>
      <c r="AV143" s="265"/>
      <c r="AW143" s="265"/>
      <c r="AX143" s="265"/>
      <c r="AY143" s="265"/>
      <c r="AZ143" s="265"/>
      <c r="BA143" s="265"/>
      <c r="BB143" s="265"/>
      <c r="BC143" s="265"/>
      <c r="BD143" s="265"/>
      <c r="BE143" s="265"/>
      <c r="BF143" s="265"/>
      <c r="BG143" s="265"/>
      <c r="BH143" s="265"/>
    </row>
    <row r="144" spans="1:60" outlineLevel="1" x14ac:dyDescent="0.2">
      <c r="A144" s="256">
        <v>55</v>
      </c>
      <c r="B144" s="257" t="s">
        <v>2121</v>
      </c>
      <c r="C144" s="258" t="s">
        <v>2191</v>
      </c>
      <c r="D144" s="259" t="s">
        <v>397</v>
      </c>
      <c r="E144" s="260">
        <v>44.22</v>
      </c>
      <c r="F144" s="229"/>
      <c r="G144" s="300">
        <f>E144*F144</f>
        <v>0</v>
      </c>
      <c r="H144" s="314"/>
      <c r="I144" s="301">
        <f>H144*E144</f>
        <v>0</v>
      </c>
      <c r="J144" s="229"/>
      <c r="K144" s="300">
        <f>J144*E144</f>
        <v>0</v>
      </c>
      <c r="L144" s="300">
        <v>15</v>
      </c>
      <c r="M144" s="300">
        <v>1388.2915</v>
      </c>
      <c r="N144" s="260">
        <v>3.1E-4</v>
      </c>
      <c r="O144" s="260">
        <v>1.37082E-2</v>
      </c>
      <c r="P144" s="260">
        <v>0</v>
      </c>
      <c r="Q144" s="260">
        <v>0</v>
      </c>
      <c r="R144" s="300" t="s">
        <v>1978</v>
      </c>
      <c r="S144" s="300" t="s">
        <v>1916</v>
      </c>
      <c r="T144" s="300" t="s">
        <v>1916</v>
      </c>
      <c r="U144" s="300">
        <v>0</v>
      </c>
      <c r="V144" s="300">
        <v>0</v>
      </c>
      <c r="W144" s="300"/>
      <c r="X144" s="261" t="s">
        <v>1938</v>
      </c>
      <c r="Y144" s="263" t="s">
        <v>1918</v>
      </c>
      <c r="Z144" s="302">
        <f>I144</f>
        <v>0</v>
      </c>
      <c r="AA144" s="302">
        <f>K144</f>
        <v>0</v>
      </c>
      <c r="AB144" s="302">
        <f>M144</f>
        <v>1388.2915</v>
      </c>
      <c r="AC144" s="303">
        <f>O144</f>
        <v>1.37082E-2</v>
      </c>
      <c r="AD144" s="303">
        <f>Q144</f>
        <v>0</v>
      </c>
      <c r="AE144" s="302">
        <f>V144</f>
        <v>0</v>
      </c>
      <c r="AF144" s="302">
        <f>G144</f>
        <v>0</v>
      </c>
      <c r="AG144" s="265" t="s">
        <v>1939</v>
      </c>
      <c r="AH144" s="265"/>
      <c r="AI144" s="265"/>
      <c r="AJ144" s="265"/>
      <c r="AK144" s="265"/>
      <c r="AL144" s="265"/>
      <c r="AM144" s="265"/>
      <c r="AN144" s="265"/>
      <c r="AO144" s="265"/>
      <c r="AP144" s="265"/>
      <c r="AQ144" s="265"/>
      <c r="AR144" s="265"/>
      <c r="AS144" s="265"/>
      <c r="AT144" s="265"/>
      <c r="AU144" s="265"/>
      <c r="AV144" s="265"/>
      <c r="AW144" s="265"/>
      <c r="AX144" s="265"/>
      <c r="AY144" s="265"/>
      <c r="AZ144" s="265"/>
      <c r="BA144" s="265"/>
      <c r="BB144" s="265"/>
      <c r="BC144" s="265"/>
      <c r="BD144" s="265"/>
      <c r="BE144" s="265"/>
      <c r="BF144" s="265"/>
      <c r="BG144" s="265"/>
      <c r="BH144" s="265"/>
    </row>
    <row r="145" spans="1:60" outlineLevel="2" x14ac:dyDescent="0.2">
      <c r="A145" s="266"/>
      <c r="B145" s="267"/>
      <c r="C145" s="268" t="s">
        <v>2122</v>
      </c>
      <c r="D145" s="269"/>
      <c r="E145" s="270">
        <v>44.22</v>
      </c>
      <c r="F145" s="285"/>
      <c r="G145" s="263"/>
      <c r="H145" s="315"/>
      <c r="I145" s="305"/>
      <c r="J145" s="285"/>
      <c r="K145" s="263"/>
      <c r="L145" s="263"/>
      <c r="M145" s="263"/>
      <c r="N145" s="264"/>
      <c r="O145" s="264"/>
      <c r="P145" s="264"/>
      <c r="Q145" s="264"/>
      <c r="R145" s="263"/>
      <c r="S145" s="263"/>
      <c r="T145" s="263"/>
      <c r="U145" s="263"/>
      <c r="V145" s="263"/>
      <c r="W145" s="263"/>
      <c r="X145" s="263"/>
      <c r="Y145" s="263"/>
      <c r="Z145" s="265"/>
      <c r="AA145" s="265"/>
      <c r="AB145" s="265"/>
      <c r="AC145" s="265"/>
      <c r="AD145" s="265"/>
      <c r="AE145" s="265"/>
      <c r="AF145" s="265"/>
      <c r="AG145" s="265" t="s">
        <v>171</v>
      </c>
      <c r="AH145" s="265">
        <v>5</v>
      </c>
      <c r="AI145" s="265"/>
      <c r="AJ145" s="265"/>
      <c r="AK145" s="265"/>
      <c r="AL145" s="265"/>
      <c r="AM145" s="265"/>
      <c r="AN145" s="265"/>
      <c r="AO145" s="265"/>
      <c r="AP145" s="265"/>
      <c r="AQ145" s="265"/>
      <c r="AR145" s="265"/>
      <c r="AS145" s="265"/>
      <c r="AT145" s="265"/>
      <c r="AU145" s="265"/>
      <c r="AV145" s="265"/>
      <c r="AW145" s="265"/>
      <c r="AX145" s="265"/>
      <c r="AY145" s="265"/>
      <c r="AZ145" s="265"/>
      <c r="BA145" s="265"/>
      <c r="BB145" s="265"/>
      <c r="BC145" s="265"/>
      <c r="BD145" s="265"/>
      <c r="BE145" s="265"/>
      <c r="BF145" s="265"/>
      <c r="BG145" s="265"/>
      <c r="BH145" s="265"/>
    </row>
    <row r="146" spans="1:60" outlineLevel="1" x14ac:dyDescent="0.2">
      <c r="A146" s="256">
        <v>59</v>
      </c>
      <c r="B146" s="257" t="s">
        <v>2123</v>
      </c>
      <c r="C146" s="258" t="s">
        <v>2124</v>
      </c>
      <c r="D146" s="259" t="s">
        <v>165</v>
      </c>
      <c r="E146" s="260">
        <v>0.36849999999999999</v>
      </c>
      <c r="F146" s="229"/>
      <c r="G146" s="300">
        <f>E146*F146</f>
        <v>0</v>
      </c>
      <c r="H146" s="314"/>
      <c r="I146" s="301">
        <f>H146*E146</f>
        <v>0</v>
      </c>
      <c r="J146" s="229"/>
      <c r="K146" s="300">
        <f>J146*E146</f>
        <v>0</v>
      </c>
      <c r="L146" s="300">
        <v>15</v>
      </c>
      <c r="M146" s="300">
        <v>117.80599999999998</v>
      </c>
      <c r="N146" s="260">
        <v>0</v>
      </c>
      <c r="O146" s="260">
        <v>0</v>
      </c>
      <c r="P146" s="260">
        <v>0</v>
      </c>
      <c r="Q146" s="260">
        <v>0</v>
      </c>
      <c r="R146" s="300"/>
      <c r="S146" s="300" t="s">
        <v>1916</v>
      </c>
      <c r="T146" s="300" t="s">
        <v>1916</v>
      </c>
      <c r="U146" s="300">
        <v>0.48</v>
      </c>
      <c r="V146" s="300">
        <v>0.17687999999999998</v>
      </c>
      <c r="W146" s="300"/>
      <c r="X146" s="261" t="s">
        <v>1917</v>
      </c>
      <c r="Y146" s="263" t="s">
        <v>1918</v>
      </c>
      <c r="Z146" s="302">
        <f>I146</f>
        <v>0</v>
      </c>
      <c r="AA146" s="302">
        <f>K146</f>
        <v>0</v>
      </c>
      <c r="AB146" s="302">
        <f>M146</f>
        <v>117.80599999999998</v>
      </c>
      <c r="AC146" s="303">
        <f>O146</f>
        <v>0</v>
      </c>
      <c r="AD146" s="303">
        <f>Q146</f>
        <v>0</v>
      </c>
      <c r="AE146" s="302">
        <f>V146</f>
        <v>0.17687999999999998</v>
      </c>
      <c r="AF146" s="302">
        <f>G146</f>
        <v>0</v>
      </c>
      <c r="AG146" s="265" t="s">
        <v>1919</v>
      </c>
      <c r="AH146" s="265"/>
      <c r="AI146" s="265"/>
      <c r="AJ146" s="265"/>
      <c r="AK146" s="265"/>
      <c r="AL146" s="265"/>
      <c r="AM146" s="265"/>
      <c r="AN146" s="265"/>
      <c r="AO146" s="265"/>
      <c r="AP146" s="265"/>
      <c r="AQ146" s="265"/>
      <c r="AR146" s="265"/>
      <c r="AS146" s="265"/>
      <c r="AT146" s="265"/>
      <c r="AU146" s="265"/>
      <c r="AV146" s="265"/>
      <c r="AW146" s="265"/>
      <c r="AX146" s="265"/>
      <c r="AY146" s="265"/>
      <c r="AZ146" s="265"/>
      <c r="BA146" s="265"/>
      <c r="BB146" s="265"/>
      <c r="BC146" s="265"/>
      <c r="BD146" s="265"/>
      <c r="BE146" s="265"/>
      <c r="BF146" s="265"/>
      <c r="BG146" s="265"/>
      <c r="BH146" s="265"/>
    </row>
    <row r="147" spans="1:60" outlineLevel="2" x14ac:dyDescent="0.2">
      <c r="A147" s="266"/>
      <c r="B147" s="267"/>
      <c r="C147" s="268" t="s">
        <v>2083</v>
      </c>
      <c r="D147" s="269"/>
      <c r="E147" s="270">
        <v>0.36849999999999999</v>
      </c>
      <c r="F147" s="285"/>
      <c r="G147" s="263"/>
      <c r="H147" s="315"/>
      <c r="I147" s="305"/>
      <c r="J147" s="285"/>
      <c r="K147" s="263"/>
      <c r="L147" s="263"/>
      <c r="M147" s="263"/>
      <c r="N147" s="264"/>
      <c r="O147" s="264"/>
      <c r="P147" s="264"/>
      <c r="Q147" s="264"/>
      <c r="R147" s="263"/>
      <c r="S147" s="263"/>
      <c r="T147" s="263"/>
      <c r="U147" s="263"/>
      <c r="V147" s="263"/>
      <c r="W147" s="263"/>
      <c r="X147" s="263"/>
      <c r="Y147" s="263"/>
      <c r="Z147" s="265"/>
      <c r="AA147" s="265"/>
      <c r="AB147" s="265"/>
      <c r="AC147" s="265"/>
      <c r="AD147" s="265"/>
      <c r="AE147" s="265"/>
      <c r="AF147" s="265"/>
      <c r="AG147" s="265" t="s">
        <v>171</v>
      </c>
      <c r="AH147" s="265">
        <v>0</v>
      </c>
      <c r="AI147" s="265"/>
      <c r="AJ147" s="265"/>
      <c r="AK147" s="265"/>
      <c r="AL147" s="265"/>
      <c r="AM147" s="265"/>
      <c r="AN147" s="265"/>
      <c r="AO147" s="265"/>
      <c r="AP147" s="265"/>
      <c r="AQ147" s="265"/>
      <c r="AR147" s="265"/>
      <c r="AS147" s="265"/>
      <c r="AT147" s="265"/>
      <c r="AU147" s="265"/>
      <c r="AV147" s="265"/>
      <c r="AW147" s="265"/>
      <c r="AX147" s="265"/>
      <c r="AY147" s="265"/>
      <c r="AZ147" s="265"/>
      <c r="BA147" s="265"/>
      <c r="BB147" s="265"/>
      <c r="BC147" s="265"/>
      <c r="BD147" s="265"/>
      <c r="BE147" s="265"/>
      <c r="BF147" s="265"/>
      <c r="BG147" s="265"/>
      <c r="BH147" s="265"/>
    </row>
    <row r="148" spans="1:60" ht="22.5" outlineLevel="1" x14ac:dyDescent="0.2">
      <c r="A148" s="256">
        <v>60</v>
      </c>
      <c r="B148" s="257" t="s">
        <v>1968</v>
      </c>
      <c r="C148" s="258" t="s">
        <v>1969</v>
      </c>
      <c r="D148" s="259" t="s">
        <v>397</v>
      </c>
      <c r="E148" s="260">
        <v>22.11</v>
      </c>
      <c r="F148" s="229"/>
      <c r="G148" s="300">
        <f>E148*F148</f>
        <v>0</v>
      </c>
      <c r="H148" s="314"/>
      <c r="I148" s="301">
        <f>H148*E148</f>
        <v>0</v>
      </c>
      <c r="J148" s="229"/>
      <c r="K148" s="300">
        <f>J148*E148</f>
        <v>0</v>
      </c>
      <c r="L148" s="300">
        <v>15</v>
      </c>
      <c r="M148" s="300">
        <v>11085.953999999998</v>
      </c>
      <c r="N148" s="260">
        <v>0</v>
      </c>
      <c r="O148" s="260">
        <v>0</v>
      </c>
      <c r="P148" s="260">
        <v>0</v>
      </c>
      <c r="Q148" s="260">
        <v>0</v>
      </c>
      <c r="R148" s="300"/>
      <c r="S148" s="300" t="s">
        <v>1916</v>
      </c>
      <c r="T148" s="300" t="s">
        <v>1916</v>
      </c>
      <c r="U148" s="300">
        <v>0.99</v>
      </c>
      <c r="V148" s="300">
        <v>21.8889</v>
      </c>
      <c r="W148" s="300"/>
      <c r="X148" s="261" t="s">
        <v>1917</v>
      </c>
      <c r="Y148" s="263" t="s">
        <v>1918</v>
      </c>
      <c r="Z148" s="302">
        <f>I148</f>
        <v>0</v>
      </c>
      <c r="AA148" s="302">
        <f>K148</f>
        <v>0</v>
      </c>
      <c r="AB148" s="302">
        <f>M148</f>
        <v>11085.953999999998</v>
      </c>
      <c r="AC148" s="303">
        <f>O148</f>
        <v>0</v>
      </c>
      <c r="AD148" s="303">
        <f>Q148</f>
        <v>0</v>
      </c>
      <c r="AE148" s="302">
        <f>V148</f>
        <v>21.8889</v>
      </c>
      <c r="AF148" s="302">
        <f>G148</f>
        <v>0</v>
      </c>
      <c r="AG148" s="265" t="s">
        <v>1919</v>
      </c>
      <c r="AH148" s="265"/>
      <c r="AI148" s="265"/>
      <c r="AJ148" s="265"/>
      <c r="AK148" s="265"/>
      <c r="AL148" s="265"/>
      <c r="AM148" s="265"/>
      <c r="AN148" s="265"/>
      <c r="AO148" s="265"/>
      <c r="AP148" s="265"/>
      <c r="AQ148" s="265"/>
      <c r="AR148" s="265"/>
      <c r="AS148" s="265"/>
      <c r="AT148" s="265"/>
      <c r="AU148" s="265"/>
      <c r="AV148" s="265"/>
      <c r="AW148" s="265"/>
      <c r="AX148" s="265"/>
      <c r="AY148" s="265"/>
      <c r="AZ148" s="265"/>
      <c r="BA148" s="265"/>
      <c r="BB148" s="265"/>
      <c r="BC148" s="265"/>
      <c r="BD148" s="265"/>
      <c r="BE148" s="265"/>
      <c r="BF148" s="265"/>
      <c r="BG148" s="265"/>
      <c r="BH148" s="265"/>
    </row>
    <row r="149" spans="1:60" outlineLevel="2" x14ac:dyDescent="0.2">
      <c r="A149" s="266"/>
      <c r="B149" s="267"/>
      <c r="C149" s="268" t="s">
        <v>2016</v>
      </c>
      <c r="D149" s="269"/>
      <c r="E149" s="270">
        <v>22.11</v>
      </c>
      <c r="F149" s="285"/>
      <c r="G149" s="263"/>
      <c r="H149" s="315"/>
      <c r="I149" s="305"/>
      <c r="J149" s="285"/>
      <c r="K149" s="263"/>
      <c r="L149" s="263"/>
      <c r="M149" s="263"/>
      <c r="N149" s="264"/>
      <c r="O149" s="264"/>
      <c r="P149" s="264"/>
      <c r="Q149" s="264"/>
      <c r="R149" s="263"/>
      <c r="S149" s="263"/>
      <c r="T149" s="263"/>
      <c r="U149" s="263"/>
      <c r="V149" s="263"/>
      <c r="W149" s="263"/>
      <c r="X149" s="263"/>
      <c r="Y149" s="263"/>
      <c r="Z149" s="265"/>
      <c r="AA149" s="265"/>
      <c r="AB149" s="265"/>
      <c r="AC149" s="265"/>
      <c r="AD149" s="265"/>
      <c r="AE149" s="265"/>
      <c r="AF149" s="265"/>
      <c r="AG149" s="265" t="s">
        <v>171</v>
      </c>
      <c r="AH149" s="265">
        <v>0</v>
      </c>
      <c r="AI149" s="265"/>
      <c r="AJ149" s="265"/>
      <c r="AK149" s="265"/>
      <c r="AL149" s="265"/>
      <c r="AM149" s="265"/>
      <c r="AN149" s="265"/>
      <c r="AO149" s="265"/>
      <c r="AP149" s="265"/>
      <c r="AQ149" s="265"/>
      <c r="AR149" s="265"/>
      <c r="AS149" s="265"/>
      <c r="AT149" s="265"/>
      <c r="AU149" s="265"/>
      <c r="AV149" s="265"/>
      <c r="AW149" s="265"/>
      <c r="AX149" s="265"/>
      <c r="AY149" s="265"/>
      <c r="AZ149" s="265"/>
      <c r="BA149" s="265"/>
      <c r="BB149" s="265"/>
      <c r="BC149" s="265"/>
      <c r="BD149" s="265"/>
      <c r="BE149" s="265"/>
      <c r="BF149" s="265"/>
      <c r="BG149" s="265"/>
      <c r="BH149" s="265"/>
    </row>
    <row r="150" spans="1:60" ht="22.5" outlineLevel="1" x14ac:dyDescent="0.2">
      <c r="A150" s="256">
        <v>62</v>
      </c>
      <c r="B150" s="257" t="s">
        <v>2125</v>
      </c>
      <c r="C150" s="258" t="s">
        <v>2126</v>
      </c>
      <c r="D150" s="259" t="s">
        <v>397</v>
      </c>
      <c r="E150" s="260">
        <v>3.6850000000000001</v>
      </c>
      <c r="F150" s="229"/>
      <c r="G150" s="300">
        <f>E150*F150</f>
        <v>0</v>
      </c>
      <c r="H150" s="314"/>
      <c r="I150" s="301">
        <f>H150*E150</f>
        <v>0</v>
      </c>
      <c r="J150" s="229"/>
      <c r="K150" s="300">
        <f>J150*E150</f>
        <v>0</v>
      </c>
      <c r="L150" s="300">
        <v>15</v>
      </c>
      <c r="M150" s="300">
        <v>3301.2129999999997</v>
      </c>
      <c r="N150" s="260">
        <v>0</v>
      </c>
      <c r="O150" s="260">
        <v>0</v>
      </c>
      <c r="P150" s="260">
        <v>0</v>
      </c>
      <c r="Q150" s="260">
        <v>0</v>
      </c>
      <c r="R150" s="300"/>
      <c r="S150" s="300" t="s">
        <v>1916</v>
      </c>
      <c r="T150" s="300" t="s">
        <v>1916</v>
      </c>
      <c r="U150" s="300">
        <v>1.77</v>
      </c>
      <c r="V150" s="300">
        <v>6.5224500000000001</v>
      </c>
      <c r="W150" s="300"/>
      <c r="X150" s="261" t="s">
        <v>1917</v>
      </c>
      <c r="Y150" s="263" t="s">
        <v>1918</v>
      </c>
      <c r="Z150" s="302">
        <f>I150</f>
        <v>0</v>
      </c>
      <c r="AA150" s="302">
        <f>K150</f>
        <v>0</v>
      </c>
      <c r="AB150" s="302">
        <f>M150</f>
        <v>3301.2129999999997</v>
      </c>
      <c r="AC150" s="303">
        <f>O150</f>
        <v>0</v>
      </c>
      <c r="AD150" s="303">
        <f>Q150</f>
        <v>0</v>
      </c>
      <c r="AE150" s="302">
        <f>V150</f>
        <v>6.5224500000000001</v>
      </c>
      <c r="AF150" s="302">
        <f>G150</f>
        <v>0</v>
      </c>
      <c r="AG150" s="265" t="s">
        <v>1919</v>
      </c>
      <c r="AH150" s="265"/>
      <c r="AI150" s="265"/>
      <c r="AJ150" s="265"/>
      <c r="AK150" s="265"/>
      <c r="AL150" s="265"/>
      <c r="AM150" s="265"/>
      <c r="AN150" s="265"/>
      <c r="AO150" s="265"/>
      <c r="AP150" s="265"/>
      <c r="AQ150" s="265"/>
      <c r="AR150" s="265"/>
      <c r="AS150" s="265"/>
      <c r="AT150" s="265"/>
      <c r="AU150" s="265"/>
      <c r="AV150" s="265"/>
      <c r="AW150" s="265"/>
      <c r="AX150" s="265"/>
      <c r="AY150" s="265"/>
      <c r="AZ150" s="265"/>
      <c r="BA150" s="265"/>
      <c r="BB150" s="265"/>
      <c r="BC150" s="265"/>
      <c r="BD150" s="265"/>
      <c r="BE150" s="265"/>
      <c r="BF150" s="265"/>
      <c r="BG150" s="265"/>
      <c r="BH150" s="265"/>
    </row>
    <row r="151" spans="1:60" outlineLevel="2" x14ac:dyDescent="0.2">
      <c r="A151" s="266"/>
      <c r="B151" s="267"/>
      <c r="C151" s="268" t="s">
        <v>1773</v>
      </c>
      <c r="D151" s="269"/>
      <c r="E151" s="270">
        <v>3.6850000000000001</v>
      </c>
      <c r="F151" s="285"/>
      <c r="G151" s="263"/>
      <c r="H151" s="315"/>
      <c r="I151" s="305"/>
      <c r="J151" s="285"/>
      <c r="K151" s="263"/>
      <c r="L151" s="263"/>
      <c r="M151" s="263"/>
      <c r="N151" s="264"/>
      <c r="O151" s="264"/>
      <c r="P151" s="264"/>
      <c r="Q151" s="264"/>
      <c r="R151" s="263"/>
      <c r="S151" s="263"/>
      <c r="T151" s="263"/>
      <c r="U151" s="263"/>
      <c r="V151" s="263"/>
      <c r="W151" s="263"/>
      <c r="X151" s="263"/>
      <c r="Y151" s="263"/>
      <c r="Z151" s="265"/>
      <c r="AA151" s="265"/>
      <c r="AB151" s="265"/>
      <c r="AC151" s="265"/>
      <c r="AD151" s="265"/>
      <c r="AE151" s="265"/>
      <c r="AF151" s="265"/>
      <c r="AG151" s="265" t="s">
        <v>171</v>
      </c>
      <c r="AH151" s="265">
        <v>0</v>
      </c>
      <c r="AI151" s="265"/>
      <c r="AJ151" s="265"/>
      <c r="AK151" s="265"/>
      <c r="AL151" s="265"/>
      <c r="AM151" s="265"/>
      <c r="AN151" s="265"/>
      <c r="AO151" s="265"/>
      <c r="AP151" s="265"/>
      <c r="AQ151" s="265"/>
      <c r="AR151" s="265"/>
      <c r="AS151" s="265"/>
      <c r="AT151" s="265"/>
      <c r="AU151" s="265"/>
      <c r="AV151" s="265"/>
      <c r="AW151" s="265"/>
      <c r="AX151" s="265"/>
      <c r="AY151" s="265"/>
      <c r="AZ151" s="265"/>
      <c r="BA151" s="265"/>
      <c r="BB151" s="265"/>
      <c r="BC151" s="265"/>
      <c r="BD151" s="265"/>
      <c r="BE151" s="265"/>
      <c r="BF151" s="265"/>
      <c r="BG151" s="265"/>
      <c r="BH151" s="265"/>
    </row>
    <row r="152" spans="1:60" ht="22.5" outlineLevel="1" x14ac:dyDescent="0.2">
      <c r="A152" s="256">
        <v>63</v>
      </c>
      <c r="B152" s="257" t="s">
        <v>2127</v>
      </c>
      <c r="C152" s="258" t="s">
        <v>2128</v>
      </c>
      <c r="D152" s="259" t="s">
        <v>397</v>
      </c>
      <c r="E152" s="260">
        <v>25.795000000000002</v>
      </c>
      <c r="F152" s="229"/>
      <c r="G152" s="300">
        <f>E152*F152</f>
        <v>0</v>
      </c>
      <c r="H152" s="314"/>
      <c r="I152" s="301">
        <f>H152*E152</f>
        <v>0</v>
      </c>
      <c r="J152" s="229"/>
      <c r="K152" s="300">
        <f>J152*E152</f>
        <v>0</v>
      </c>
      <c r="L152" s="300">
        <v>15</v>
      </c>
      <c r="M152" s="300">
        <v>1919.2809999999999</v>
      </c>
      <c r="N152" s="260">
        <v>0.11025</v>
      </c>
      <c r="O152" s="260">
        <v>2.8438987500000001</v>
      </c>
      <c r="P152" s="260">
        <v>0</v>
      </c>
      <c r="Q152" s="260">
        <v>0</v>
      </c>
      <c r="R152" s="300"/>
      <c r="S152" s="300" t="s">
        <v>1916</v>
      </c>
      <c r="T152" s="300" t="s">
        <v>1916</v>
      </c>
      <c r="U152" s="300">
        <v>0.05</v>
      </c>
      <c r="V152" s="300">
        <v>1.2897500000000002</v>
      </c>
      <c r="W152" s="300"/>
      <c r="X152" s="261" t="s">
        <v>1917</v>
      </c>
      <c r="Y152" s="263" t="s">
        <v>1918</v>
      </c>
      <c r="Z152" s="302">
        <f>I152</f>
        <v>0</v>
      </c>
      <c r="AA152" s="302">
        <f>K152</f>
        <v>0</v>
      </c>
      <c r="AB152" s="302">
        <f>M152</f>
        <v>1919.2809999999999</v>
      </c>
      <c r="AC152" s="303">
        <f>O152</f>
        <v>2.8438987500000001</v>
      </c>
      <c r="AD152" s="303">
        <f>Q152</f>
        <v>0</v>
      </c>
      <c r="AE152" s="302">
        <f>V152</f>
        <v>1.2897500000000002</v>
      </c>
      <c r="AF152" s="302">
        <f>G152</f>
        <v>0</v>
      </c>
      <c r="AG152" s="265" t="s">
        <v>1919</v>
      </c>
      <c r="AH152" s="265"/>
      <c r="AI152" s="265"/>
      <c r="AJ152" s="265"/>
      <c r="AK152" s="265"/>
      <c r="AL152" s="265"/>
      <c r="AM152" s="265"/>
      <c r="AN152" s="265"/>
      <c r="AO152" s="265"/>
      <c r="AP152" s="265"/>
      <c r="AQ152" s="265"/>
      <c r="AR152" s="265"/>
      <c r="AS152" s="265"/>
      <c r="AT152" s="265"/>
      <c r="AU152" s="265"/>
      <c r="AV152" s="265"/>
      <c r="AW152" s="265"/>
      <c r="AX152" s="265"/>
      <c r="AY152" s="265"/>
      <c r="AZ152" s="265"/>
      <c r="BA152" s="265"/>
      <c r="BB152" s="265"/>
      <c r="BC152" s="265"/>
      <c r="BD152" s="265"/>
      <c r="BE152" s="265"/>
      <c r="BF152" s="265"/>
      <c r="BG152" s="265"/>
      <c r="BH152" s="265"/>
    </row>
    <row r="153" spans="1:60" outlineLevel="2" x14ac:dyDescent="0.2">
      <c r="A153" s="266"/>
      <c r="B153" s="267"/>
      <c r="C153" s="268" t="s">
        <v>2036</v>
      </c>
      <c r="D153" s="269"/>
      <c r="E153" s="270">
        <v>25.795000000000002</v>
      </c>
      <c r="F153" s="285"/>
      <c r="G153" s="263"/>
      <c r="H153" s="315"/>
      <c r="I153" s="305"/>
      <c r="J153" s="285"/>
      <c r="K153" s="263"/>
      <c r="L153" s="263"/>
      <c r="M153" s="263"/>
      <c r="N153" s="264"/>
      <c r="O153" s="264"/>
      <c r="P153" s="264"/>
      <c r="Q153" s="264"/>
      <c r="R153" s="263"/>
      <c r="S153" s="263"/>
      <c r="T153" s="263"/>
      <c r="U153" s="263"/>
      <c r="V153" s="263"/>
      <c r="W153" s="263"/>
      <c r="X153" s="263"/>
      <c r="Y153" s="263"/>
      <c r="Z153" s="265"/>
      <c r="AA153" s="265"/>
      <c r="AB153" s="265"/>
      <c r="AC153" s="265"/>
      <c r="AD153" s="265"/>
      <c r="AE153" s="265"/>
      <c r="AF153" s="265"/>
      <c r="AG153" s="265" t="s">
        <v>171</v>
      </c>
      <c r="AH153" s="265">
        <v>0</v>
      </c>
      <c r="AI153" s="265"/>
      <c r="AJ153" s="265"/>
      <c r="AK153" s="265"/>
      <c r="AL153" s="265"/>
      <c r="AM153" s="265"/>
      <c r="AN153" s="265"/>
      <c r="AO153" s="265"/>
      <c r="AP153" s="265"/>
      <c r="AQ153" s="265"/>
      <c r="AR153" s="265"/>
      <c r="AS153" s="265"/>
      <c r="AT153" s="265"/>
      <c r="AU153" s="265"/>
      <c r="AV153" s="265"/>
      <c r="AW153" s="265"/>
      <c r="AX153" s="265"/>
      <c r="AY153" s="265"/>
      <c r="AZ153" s="265"/>
      <c r="BA153" s="265"/>
      <c r="BB153" s="265"/>
      <c r="BC153" s="265"/>
      <c r="BD153" s="265"/>
      <c r="BE153" s="265"/>
      <c r="BF153" s="265"/>
      <c r="BG153" s="265"/>
      <c r="BH153" s="265"/>
    </row>
    <row r="154" spans="1:60" ht="22.5" outlineLevel="1" x14ac:dyDescent="0.2">
      <c r="A154" s="256">
        <v>64</v>
      </c>
      <c r="B154" s="257" t="s">
        <v>2129</v>
      </c>
      <c r="C154" s="258" t="s">
        <v>2130</v>
      </c>
      <c r="D154" s="259" t="s">
        <v>397</v>
      </c>
      <c r="E154" s="260">
        <v>25.795000000000002</v>
      </c>
      <c r="F154" s="229"/>
      <c r="G154" s="300">
        <f>E154*F154</f>
        <v>0</v>
      </c>
      <c r="H154" s="314"/>
      <c r="I154" s="301">
        <f>H154*E154</f>
        <v>0</v>
      </c>
      <c r="J154" s="229"/>
      <c r="K154" s="300">
        <f>J154*E154</f>
        <v>0</v>
      </c>
      <c r="L154" s="300">
        <v>15</v>
      </c>
      <c r="M154" s="300">
        <v>670.41549999999995</v>
      </c>
      <c r="N154" s="260">
        <v>6.0000000000000002E-5</v>
      </c>
      <c r="O154" s="260">
        <v>1.5477000000000002E-3</v>
      </c>
      <c r="P154" s="260">
        <v>0</v>
      </c>
      <c r="Q154" s="260">
        <v>0</v>
      </c>
      <c r="R154" s="300"/>
      <c r="S154" s="300" t="s">
        <v>1916</v>
      </c>
      <c r="T154" s="300" t="s">
        <v>1916</v>
      </c>
      <c r="U154" s="300">
        <v>0.03</v>
      </c>
      <c r="V154" s="300">
        <v>0.77385000000000004</v>
      </c>
      <c r="W154" s="300"/>
      <c r="X154" s="261" t="s">
        <v>1917</v>
      </c>
      <c r="Y154" s="263" t="s">
        <v>1918</v>
      </c>
      <c r="Z154" s="302">
        <f>I154</f>
        <v>0</v>
      </c>
      <c r="AA154" s="302">
        <f>K154</f>
        <v>0</v>
      </c>
      <c r="AB154" s="302">
        <f>M154</f>
        <v>670.41549999999995</v>
      </c>
      <c r="AC154" s="303">
        <f>O154</f>
        <v>1.5477000000000002E-3</v>
      </c>
      <c r="AD154" s="303">
        <f>Q154</f>
        <v>0</v>
      </c>
      <c r="AE154" s="302">
        <f>V154</f>
        <v>0.77385000000000004</v>
      </c>
      <c r="AF154" s="302">
        <f>G154</f>
        <v>0</v>
      </c>
      <c r="AG154" s="265" t="s">
        <v>1919</v>
      </c>
      <c r="AH154" s="265"/>
      <c r="AI154" s="265"/>
      <c r="AJ154" s="265"/>
      <c r="AK154" s="265"/>
      <c r="AL154" s="265"/>
      <c r="AM154" s="265"/>
      <c r="AN154" s="265"/>
      <c r="AO154" s="265"/>
      <c r="AP154" s="265"/>
      <c r="AQ154" s="265"/>
      <c r="AR154" s="265"/>
      <c r="AS154" s="265"/>
      <c r="AT154" s="265"/>
      <c r="AU154" s="265"/>
      <c r="AV154" s="265"/>
      <c r="AW154" s="265"/>
      <c r="AX154" s="265"/>
      <c r="AY154" s="265"/>
      <c r="AZ154" s="265"/>
      <c r="BA154" s="265"/>
      <c r="BB154" s="265"/>
      <c r="BC154" s="265"/>
      <c r="BD154" s="265"/>
      <c r="BE154" s="265"/>
      <c r="BF154" s="265"/>
      <c r="BG154" s="265"/>
      <c r="BH154" s="265"/>
    </row>
    <row r="155" spans="1:60" outlineLevel="2" x14ac:dyDescent="0.2">
      <c r="A155" s="266"/>
      <c r="B155" s="267"/>
      <c r="C155" s="268" t="s">
        <v>2036</v>
      </c>
      <c r="D155" s="269"/>
      <c r="E155" s="270">
        <v>25.795000000000002</v>
      </c>
      <c r="F155" s="285"/>
      <c r="G155" s="263"/>
      <c r="H155" s="315"/>
      <c r="I155" s="305"/>
      <c r="J155" s="285"/>
      <c r="K155" s="263"/>
      <c r="L155" s="263"/>
      <c r="M155" s="263"/>
      <c r="N155" s="264"/>
      <c r="O155" s="264"/>
      <c r="P155" s="264"/>
      <c r="Q155" s="264"/>
      <c r="R155" s="263"/>
      <c r="S155" s="263"/>
      <c r="T155" s="263"/>
      <c r="U155" s="263"/>
      <c r="V155" s="263"/>
      <c r="W155" s="263"/>
      <c r="X155" s="263"/>
      <c r="Y155" s="263"/>
      <c r="Z155" s="265"/>
      <c r="AA155" s="265"/>
      <c r="AB155" s="265"/>
      <c r="AC155" s="265"/>
      <c r="AD155" s="265"/>
      <c r="AE155" s="265"/>
      <c r="AF155" s="265"/>
      <c r="AG155" s="265" t="s">
        <v>171</v>
      </c>
      <c r="AH155" s="265">
        <v>0</v>
      </c>
      <c r="AI155" s="265"/>
      <c r="AJ155" s="265"/>
      <c r="AK155" s="265"/>
      <c r="AL155" s="265"/>
      <c r="AM155" s="265"/>
      <c r="AN155" s="265"/>
      <c r="AO155" s="265"/>
      <c r="AP155" s="265"/>
      <c r="AQ155" s="265"/>
      <c r="AR155" s="265"/>
      <c r="AS155" s="265"/>
      <c r="AT155" s="265"/>
      <c r="AU155" s="265"/>
      <c r="AV155" s="265"/>
      <c r="AW155" s="265"/>
      <c r="AX155" s="265"/>
      <c r="AY155" s="265"/>
      <c r="AZ155" s="265"/>
      <c r="BA155" s="265"/>
      <c r="BB155" s="265"/>
      <c r="BC155" s="265"/>
      <c r="BD155" s="265"/>
      <c r="BE155" s="265"/>
      <c r="BF155" s="265"/>
      <c r="BG155" s="265"/>
      <c r="BH155" s="265"/>
    </row>
    <row r="156" spans="1:60" ht="22.5" outlineLevel="1" x14ac:dyDescent="0.2">
      <c r="A156" s="256">
        <v>65</v>
      </c>
      <c r="B156" s="257" t="s">
        <v>2131</v>
      </c>
      <c r="C156" s="258" t="s">
        <v>2132</v>
      </c>
      <c r="D156" s="259" t="s">
        <v>397</v>
      </c>
      <c r="E156" s="260">
        <v>22.11</v>
      </c>
      <c r="F156" s="229"/>
      <c r="G156" s="300">
        <f>E156*F156</f>
        <v>0</v>
      </c>
      <c r="H156" s="314"/>
      <c r="I156" s="301">
        <f>H156*E156</f>
        <v>0</v>
      </c>
      <c r="J156" s="229"/>
      <c r="K156" s="300">
        <f>J156*E156</f>
        <v>0</v>
      </c>
      <c r="L156" s="300">
        <v>15</v>
      </c>
      <c r="M156" s="300">
        <v>1456.9349999999999</v>
      </c>
      <c r="N156" s="260">
        <v>0</v>
      </c>
      <c r="O156" s="260">
        <v>0</v>
      </c>
      <c r="P156" s="260">
        <v>0</v>
      </c>
      <c r="Q156" s="260">
        <v>0</v>
      </c>
      <c r="R156" s="300"/>
      <c r="S156" s="300" t="s">
        <v>1916</v>
      </c>
      <c r="T156" s="300" t="s">
        <v>1916</v>
      </c>
      <c r="U156" s="300">
        <v>0.13</v>
      </c>
      <c r="V156" s="300">
        <v>2.8742999999999999</v>
      </c>
      <c r="W156" s="300"/>
      <c r="X156" s="261" t="s">
        <v>1917</v>
      </c>
      <c r="Y156" s="263" t="s">
        <v>1918</v>
      </c>
      <c r="Z156" s="302">
        <f>I156</f>
        <v>0</v>
      </c>
      <c r="AA156" s="302">
        <f>K156</f>
        <v>0</v>
      </c>
      <c r="AB156" s="302">
        <f>M156</f>
        <v>1456.9349999999999</v>
      </c>
      <c r="AC156" s="303">
        <f>O156</f>
        <v>0</v>
      </c>
      <c r="AD156" s="303">
        <f>Q156</f>
        <v>0</v>
      </c>
      <c r="AE156" s="302">
        <f>V156</f>
        <v>2.8742999999999999</v>
      </c>
      <c r="AF156" s="302">
        <f>G156</f>
        <v>0</v>
      </c>
      <c r="AG156" s="265" t="s">
        <v>1919</v>
      </c>
      <c r="AH156" s="265"/>
      <c r="AI156" s="265"/>
      <c r="AJ156" s="265"/>
      <c r="AK156" s="265"/>
      <c r="AL156" s="265"/>
      <c r="AM156" s="265"/>
      <c r="AN156" s="265"/>
      <c r="AO156" s="265"/>
      <c r="AP156" s="265"/>
      <c r="AQ156" s="265"/>
      <c r="AR156" s="265"/>
      <c r="AS156" s="265"/>
      <c r="AT156" s="265"/>
      <c r="AU156" s="265"/>
      <c r="AV156" s="265"/>
      <c r="AW156" s="265"/>
      <c r="AX156" s="265"/>
      <c r="AY156" s="265"/>
      <c r="AZ156" s="265"/>
      <c r="BA156" s="265"/>
      <c r="BB156" s="265"/>
      <c r="BC156" s="265"/>
      <c r="BD156" s="265"/>
      <c r="BE156" s="265"/>
      <c r="BF156" s="265"/>
      <c r="BG156" s="265"/>
      <c r="BH156" s="265"/>
    </row>
    <row r="157" spans="1:60" outlineLevel="2" x14ac:dyDescent="0.2">
      <c r="A157" s="266"/>
      <c r="B157" s="267"/>
      <c r="C157" s="268" t="s">
        <v>2016</v>
      </c>
      <c r="D157" s="269"/>
      <c r="E157" s="270">
        <v>22.11</v>
      </c>
      <c r="F157" s="285"/>
      <c r="G157" s="263"/>
      <c r="H157" s="315"/>
      <c r="I157" s="305"/>
      <c r="J157" s="285"/>
      <c r="K157" s="263"/>
      <c r="L157" s="263"/>
      <c r="M157" s="263"/>
      <c r="N157" s="264"/>
      <c r="O157" s="264"/>
      <c r="P157" s="264"/>
      <c r="Q157" s="264"/>
      <c r="R157" s="263"/>
      <c r="S157" s="263"/>
      <c r="T157" s="263"/>
      <c r="U157" s="263"/>
      <c r="V157" s="263"/>
      <c r="W157" s="263"/>
      <c r="X157" s="263"/>
      <c r="Y157" s="263"/>
      <c r="Z157" s="265"/>
      <c r="AA157" s="265"/>
      <c r="AB157" s="265"/>
      <c r="AC157" s="265"/>
      <c r="AD157" s="265"/>
      <c r="AE157" s="265"/>
      <c r="AF157" s="265"/>
      <c r="AG157" s="265" t="s">
        <v>171</v>
      </c>
      <c r="AH157" s="265">
        <v>0</v>
      </c>
      <c r="AI157" s="265"/>
      <c r="AJ157" s="265"/>
      <c r="AK157" s="265"/>
      <c r="AL157" s="265"/>
      <c r="AM157" s="265"/>
      <c r="AN157" s="265"/>
      <c r="AO157" s="265"/>
      <c r="AP157" s="265"/>
      <c r="AQ157" s="265"/>
      <c r="AR157" s="265"/>
      <c r="AS157" s="265"/>
      <c r="AT157" s="265"/>
      <c r="AU157" s="265"/>
      <c r="AV157" s="265"/>
      <c r="AW157" s="265"/>
      <c r="AX157" s="265"/>
      <c r="AY157" s="265"/>
      <c r="AZ157" s="265"/>
      <c r="BA157" s="265"/>
      <c r="BB157" s="265"/>
      <c r="BC157" s="265"/>
      <c r="BD157" s="265"/>
      <c r="BE157" s="265"/>
      <c r="BF157" s="265"/>
      <c r="BG157" s="265"/>
      <c r="BH157" s="265"/>
    </row>
    <row r="158" spans="1:60" ht="22.5" outlineLevel="1" x14ac:dyDescent="0.2">
      <c r="A158" s="256">
        <v>66</v>
      </c>
      <c r="B158" s="257" t="s">
        <v>2133</v>
      </c>
      <c r="C158" s="258" t="s">
        <v>2134</v>
      </c>
      <c r="D158" s="259" t="s">
        <v>397</v>
      </c>
      <c r="E158" s="260">
        <v>3.6850000000000001</v>
      </c>
      <c r="F158" s="229"/>
      <c r="G158" s="300">
        <f>E158*F158</f>
        <v>0</v>
      </c>
      <c r="H158" s="314"/>
      <c r="I158" s="301">
        <f>H158*E158</f>
        <v>0</v>
      </c>
      <c r="J158" s="229"/>
      <c r="K158" s="300">
        <f>J158*E158</f>
        <v>0</v>
      </c>
      <c r="L158" s="300">
        <v>15</v>
      </c>
      <c r="M158" s="300">
        <v>447.08549999999997</v>
      </c>
      <c r="N158" s="260">
        <v>0</v>
      </c>
      <c r="O158" s="260">
        <v>0</v>
      </c>
      <c r="P158" s="260">
        <v>0</v>
      </c>
      <c r="Q158" s="260">
        <v>0</v>
      </c>
      <c r="R158" s="300"/>
      <c r="S158" s="300" t="s">
        <v>1916</v>
      </c>
      <c r="T158" s="300" t="s">
        <v>1916</v>
      </c>
      <c r="U158" s="300">
        <v>0.24</v>
      </c>
      <c r="V158" s="300">
        <v>0.88439999999999996</v>
      </c>
      <c r="W158" s="300"/>
      <c r="X158" s="261" t="s">
        <v>1917</v>
      </c>
      <c r="Y158" s="263" t="s">
        <v>1918</v>
      </c>
      <c r="Z158" s="302">
        <f>I158</f>
        <v>0</v>
      </c>
      <c r="AA158" s="302">
        <f>K158</f>
        <v>0</v>
      </c>
      <c r="AB158" s="302">
        <f>M158</f>
        <v>447.08549999999997</v>
      </c>
      <c r="AC158" s="303">
        <f>O158</f>
        <v>0</v>
      </c>
      <c r="AD158" s="303">
        <f>Q158</f>
        <v>0</v>
      </c>
      <c r="AE158" s="302">
        <f>V158</f>
        <v>0.88439999999999996</v>
      </c>
      <c r="AF158" s="302">
        <f>G158</f>
        <v>0</v>
      </c>
      <c r="AG158" s="265" t="s">
        <v>1919</v>
      </c>
      <c r="AH158" s="265"/>
      <c r="AI158" s="265"/>
      <c r="AJ158" s="265"/>
      <c r="AK158" s="265"/>
      <c r="AL158" s="265"/>
      <c r="AM158" s="265"/>
      <c r="AN158" s="265"/>
      <c r="AO158" s="265"/>
      <c r="AP158" s="265"/>
      <c r="AQ158" s="265"/>
      <c r="AR158" s="265"/>
      <c r="AS158" s="265"/>
      <c r="AT158" s="265"/>
      <c r="AU158" s="265"/>
      <c r="AV158" s="265"/>
      <c r="AW158" s="265"/>
      <c r="AX158" s="265"/>
      <c r="AY158" s="265"/>
      <c r="AZ158" s="265"/>
      <c r="BA158" s="265"/>
      <c r="BB158" s="265"/>
      <c r="BC158" s="265"/>
      <c r="BD158" s="265"/>
      <c r="BE158" s="265"/>
      <c r="BF158" s="265"/>
      <c r="BG158" s="265"/>
      <c r="BH158" s="265"/>
    </row>
    <row r="159" spans="1:60" outlineLevel="2" x14ac:dyDescent="0.2">
      <c r="A159" s="266"/>
      <c r="B159" s="267"/>
      <c r="C159" s="268" t="s">
        <v>1773</v>
      </c>
      <c r="D159" s="269"/>
      <c r="E159" s="270">
        <v>3.6850000000000001</v>
      </c>
      <c r="F159" s="285"/>
      <c r="G159" s="263"/>
      <c r="H159" s="315"/>
      <c r="I159" s="305"/>
      <c r="J159" s="285"/>
      <c r="K159" s="263"/>
      <c r="L159" s="263"/>
      <c r="M159" s="263"/>
      <c r="N159" s="264"/>
      <c r="O159" s="264"/>
      <c r="P159" s="264"/>
      <c r="Q159" s="264"/>
      <c r="R159" s="263"/>
      <c r="S159" s="263"/>
      <c r="T159" s="263"/>
      <c r="U159" s="263"/>
      <c r="V159" s="263"/>
      <c r="W159" s="263"/>
      <c r="X159" s="263"/>
      <c r="Y159" s="263"/>
      <c r="Z159" s="265"/>
      <c r="AA159" s="265"/>
      <c r="AB159" s="265"/>
      <c r="AC159" s="265"/>
      <c r="AD159" s="265"/>
      <c r="AE159" s="265"/>
      <c r="AF159" s="265"/>
      <c r="AG159" s="265" t="s">
        <v>171</v>
      </c>
      <c r="AH159" s="265">
        <v>0</v>
      </c>
      <c r="AI159" s="265"/>
      <c r="AJ159" s="265"/>
      <c r="AK159" s="265"/>
      <c r="AL159" s="265"/>
      <c r="AM159" s="265"/>
      <c r="AN159" s="265"/>
      <c r="AO159" s="265"/>
      <c r="AP159" s="265"/>
      <c r="AQ159" s="265"/>
      <c r="AR159" s="265"/>
      <c r="AS159" s="265"/>
      <c r="AT159" s="265"/>
      <c r="AU159" s="265"/>
      <c r="AV159" s="265"/>
      <c r="AW159" s="265"/>
      <c r="AX159" s="265"/>
      <c r="AY159" s="265"/>
      <c r="AZ159" s="265"/>
      <c r="BA159" s="265"/>
      <c r="BB159" s="265"/>
      <c r="BC159" s="265"/>
      <c r="BD159" s="265"/>
      <c r="BE159" s="265"/>
      <c r="BF159" s="265"/>
      <c r="BG159" s="265"/>
      <c r="BH159" s="265"/>
    </row>
    <row r="160" spans="1:60" ht="22.5" outlineLevel="1" x14ac:dyDescent="0.2">
      <c r="A160" s="256">
        <v>72</v>
      </c>
      <c r="B160" s="257" t="s">
        <v>2135</v>
      </c>
      <c r="C160" s="258" t="s">
        <v>2136</v>
      </c>
      <c r="D160" s="259" t="s">
        <v>397</v>
      </c>
      <c r="E160" s="260">
        <v>44.22</v>
      </c>
      <c r="F160" s="229"/>
      <c r="G160" s="300">
        <f>E160*F160</f>
        <v>0</v>
      </c>
      <c r="H160" s="314"/>
      <c r="I160" s="301">
        <f>H160*E160</f>
        <v>0</v>
      </c>
      <c r="J160" s="229"/>
      <c r="K160" s="300">
        <f>J160*E160</f>
        <v>0</v>
      </c>
      <c r="L160" s="300">
        <v>15</v>
      </c>
      <c r="M160" s="300">
        <v>9153.5399999999991</v>
      </c>
      <c r="N160" s="260">
        <v>6.4000000000000005E-4</v>
      </c>
      <c r="O160" s="260">
        <v>2.8300800000000001E-2</v>
      </c>
      <c r="P160" s="260">
        <v>0</v>
      </c>
      <c r="Q160" s="260">
        <v>0</v>
      </c>
      <c r="R160" s="300"/>
      <c r="S160" s="300" t="s">
        <v>1916</v>
      </c>
      <c r="T160" s="300" t="s">
        <v>1916</v>
      </c>
      <c r="U160" s="300">
        <v>0.11</v>
      </c>
      <c r="V160" s="300">
        <v>4.8642000000000003</v>
      </c>
      <c r="W160" s="300"/>
      <c r="X160" s="261" t="s">
        <v>1917</v>
      </c>
      <c r="Y160" s="263" t="s">
        <v>1918</v>
      </c>
      <c r="Z160" s="302">
        <f>I160</f>
        <v>0</v>
      </c>
      <c r="AA160" s="302">
        <f>K160</f>
        <v>0</v>
      </c>
      <c r="AB160" s="302">
        <f>M160</f>
        <v>9153.5399999999991</v>
      </c>
      <c r="AC160" s="303">
        <f>O160</f>
        <v>2.8300800000000001E-2</v>
      </c>
      <c r="AD160" s="303">
        <f>Q160</f>
        <v>0</v>
      </c>
      <c r="AE160" s="302">
        <f>V160</f>
        <v>4.8642000000000003</v>
      </c>
      <c r="AF160" s="302">
        <f>G160</f>
        <v>0</v>
      </c>
      <c r="AG160" s="265" t="s">
        <v>1919</v>
      </c>
      <c r="AH160" s="265"/>
      <c r="AI160" s="265"/>
      <c r="AJ160" s="265"/>
      <c r="AK160" s="265"/>
      <c r="AL160" s="265"/>
      <c r="AM160" s="265"/>
      <c r="AN160" s="265"/>
      <c r="AO160" s="265"/>
      <c r="AP160" s="265"/>
      <c r="AQ160" s="265"/>
      <c r="AR160" s="265"/>
      <c r="AS160" s="265"/>
      <c r="AT160" s="265"/>
      <c r="AU160" s="265"/>
      <c r="AV160" s="265"/>
      <c r="AW160" s="265"/>
      <c r="AX160" s="265"/>
      <c r="AY160" s="265"/>
      <c r="AZ160" s="265"/>
      <c r="BA160" s="265"/>
      <c r="BB160" s="265"/>
      <c r="BC160" s="265"/>
      <c r="BD160" s="265"/>
      <c r="BE160" s="265"/>
      <c r="BF160" s="265"/>
      <c r="BG160" s="265"/>
      <c r="BH160" s="265"/>
    </row>
    <row r="161" spans="1:60" outlineLevel="2" x14ac:dyDescent="0.2">
      <c r="A161" s="266"/>
      <c r="B161" s="267"/>
      <c r="C161" s="268" t="s">
        <v>1830</v>
      </c>
      <c r="D161" s="269"/>
      <c r="E161" s="270">
        <v>44.22</v>
      </c>
      <c r="F161" s="285"/>
      <c r="G161" s="263"/>
      <c r="H161" s="315"/>
      <c r="I161" s="305"/>
      <c r="J161" s="285"/>
      <c r="K161" s="263"/>
      <c r="L161" s="263"/>
      <c r="M161" s="263"/>
      <c r="N161" s="264"/>
      <c r="O161" s="264"/>
      <c r="P161" s="264"/>
      <c r="Q161" s="264"/>
      <c r="R161" s="263"/>
      <c r="S161" s="263"/>
      <c r="T161" s="263"/>
      <c r="U161" s="263"/>
      <c r="V161" s="263"/>
      <c r="W161" s="263"/>
      <c r="X161" s="263"/>
      <c r="Y161" s="263"/>
      <c r="Z161" s="265"/>
      <c r="AA161" s="265"/>
      <c r="AB161" s="265"/>
      <c r="AC161" s="265"/>
      <c r="AD161" s="265"/>
      <c r="AE161" s="265"/>
      <c r="AF161" s="265"/>
      <c r="AG161" s="265" t="s">
        <v>171</v>
      </c>
      <c r="AH161" s="265">
        <v>0</v>
      </c>
      <c r="AI161" s="265"/>
      <c r="AJ161" s="265"/>
      <c r="AK161" s="265"/>
      <c r="AL161" s="265"/>
      <c r="AM161" s="265"/>
      <c r="AN161" s="265"/>
      <c r="AO161" s="265"/>
      <c r="AP161" s="265"/>
      <c r="AQ161" s="265"/>
      <c r="AR161" s="265"/>
      <c r="AS161" s="265"/>
      <c r="AT161" s="265"/>
      <c r="AU161" s="265"/>
      <c r="AV161" s="265"/>
      <c r="AW161" s="265"/>
      <c r="AX161" s="265"/>
      <c r="AY161" s="265"/>
      <c r="AZ161" s="265"/>
      <c r="BA161" s="265"/>
      <c r="BB161" s="265"/>
      <c r="BC161" s="265"/>
      <c r="BD161" s="265"/>
      <c r="BE161" s="265"/>
      <c r="BF161" s="265"/>
      <c r="BG161" s="265"/>
      <c r="BH161" s="265"/>
    </row>
    <row r="162" spans="1:60" x14ac:dyDescent="0.2">
      <c r="A162" s="290" t="s">
        <v>1677</v>
      </c>
      <c r="B162" s="291" t="s">
        <v>2137</v>
      </c>
      <c r="C162" s="292" t="s">
        <v>2138</v>
      </c>
      <c r="D162" s="293"/>
      <c r="E162" s="294"/>
      <c r="F162" s="295"/>
      <c r="G162" s="295">
        <f>SUM(G163:G190)</f>
        <v>0</v>
      </c>
      <c r="H162" s="296"/>
      <c r="I162" s="297">
        <f>SUM(I163:I191)</f>
        <v>0</v>
      </c>
      <c r="J162" s="295"/>
      <c r="K162" s="295">
        <f>SUM(K163:K191)</f>
        <v>0</v>
      </c>
      <c r="L162" s="295"/>
      <c r="M162" s="295">
        <f>SUM(AB163:AB191)</f>
        <v>58160.686500000003</v>
      </c>
      <c r="N162" s="294"/>
      <c r="O162" s="294">
        <f>SUM(AC163:AC191)</f>
        <v>6.8098800000000008E-3</v>
      </c>
      <c r="P162" s="294"/>
      <c r="Q162" s="294">
        <f>SUM(AD163:AD191)</f>
        <v>0</v>
      </c>
      <c r="R162" s="295"/>
      <c r="S162" s="295"/>
      <c r="T162" s="295"/>
      <c r="U162" s="295"/>
      <c r="V162" s="295">
        <f>SUM(AE163:AE191)</f>
        <v>28.978839999999998</v>
      </c>
      <c r="W162" s="295"/>
      <c r="X162" s="298"/>
      <c r="Y162" s="299"/>
      <c r="AG162" s="230" t="s">
        <v>1914</v>
      </c>
    </row>
    <row r="163" spans="1:60" ht="22.5" outlineLevel="1" x14ac:dyDescent="0.2">
      <c r="A163" s="256">
        <v>6</v>
      </c>
      <c r="B163" s="257" t="s">
        <v>2139</v>
      </c>
      <c r="C163" s="258" t="s">
        <v>2193</v>
      </c>
      <c r="D163" s="259" t="s">
        <v>397</v>
      </c>
      <c r="E163" s="260">
        <v>73.7</v>
      </c>
      <c r="F163" s="229"/>
      <c r="G163" s="300">
        <f>E163*F163</f>
        <v>0</v>
      </c>
      <c r="H163" s="314"/>
      <c r="I163" s="301">
        <f>H163*E163</f>
        <v>0</v>
      </c>
      <c r="J163" s="229"/>
      <c r="K163" s="300">
        <f>J163*E163</f>
        <v>0</v>
      </c>
      <c r="L163" s="300">
        <v>15</v>
      </c>
      <c r="M163" s="300">
        <v>4441.1619999999994</v>
      </c>
      <c r="N163" s="260">
        <v>6.0000000000000002E-5</v>
      </c>
      <c r="O163" s="260">
        <v>4.4220000000000006E-3</v>
      </c>
      <c r="P163" s="260">
        <v>0</v>
      </c>
      <c r="Q163" s="260">
        <v>0</v>
      </c>
      <c r="R163" s="300"/>
      <c r="S163" s="300" t="s">
        <v>1916</v>
      </c>
      <c r="T163" s="300" t="s">
        <v>1916</v>
      </c>
      <c r="U163" s="300">
        <v>0.08</v>
      </c>
      <c r="V163" s="300">
        <v>5.8959999999999999</v>
      </c>
      <c r="W163" s="300"/>
      <c r="X163" s="261" t="s">
        <v>1917</v>
      </c>
      <c r="Y163" s="263" t="s">
        <v>1918</v>
      </c>
      <c r="Z163" s="302">
        <f>I163</f>
        <v>0</v>
      </c>
      <c r="AA163" s="302">
        <f>K163</f>
        <v>0</v>
      </c>
      <c r="AB163" s="302">
        <f>M163</f>
        <v>4441.1619999999994</v>
      </c>
      <c r="AC163" s="303">
        <f>O163</f>
        <v>4.4220000000000006E-3</v>
      </c>
      <c r="AD163" s="303">
        <f>Q163</f>
        <v>0</v>
      </c>
      <c r="AE163" s="302">
        <f>V163</f>
        <v>5.8959999999999999</v>
      </c>
      <c r="AF163" s="302">
        <f>G163</f>
        <v>0</v>
      </c>
      <c r="AG163" s="265" t="s">
        <v>1919</v>
      </c>
      <c r="AH163" s="265"/>
      <c r="AI163" s="265"/>
      <c r="AJ163" s="265"/>
      <c r="AK163" s="265"/>
      <c r="AL163" s="265"/>
      <c r="AM163" s="265"/>
      <c r="AN163" s="265"/>
      <c r="AO163" s="265"/>
      <c r="AP163" s="265"/>
      <c r="AQ163" s="265"/>
      <c r="AR163" s="265"/>
      <c r="AS163" s="265"/>
      <c r="AT163" s="265"/>
      <c r="AU163" s="265"/>
      <c r="AV163" s="265"/>
      <c r="AW163" s="265"/>
      <c r="AX163" s="265"/>
      <c r="AY163" s="265"/>
      <c r="AZ163" s="265"/>
      <c r="BA163" s="265"/>
      <c r="BB163" s="265"/>
      <c r="BC163" s="265"/>
      <c r="BD163" s="265"/>
      <c r="BE163" s="265"/>
      <c r="BF163" s="265"/>
      <c r="BG163" s="265"/>
      <c r="BH163" s="265"/>
    </row>
    <row r="164" spans="1:60" outlineLevel="2" x14ac:dyDescent="0.2">
      <c r="A164" s="266"/>
      <c r="B164" s="267"/>
      <c r="C164" s="268" t="s">
        <v>1970</v>
      </c>
      <c r="D164" s="269"/>
      <c r="E164" s="270">
        <v>73.7</v>
      </c>
      <c r="F164" s="285"/>
      <c r="G164" s="263"/>
      <c r="H164" s="315"/>
      <c r="I164" s="305"/>
      <c r="J164" s="285"/>
      <c r="K164" s="263"/>
      <c r="L164" s="263"/>
      <c r="M164" s="263"/>
      <c r="N164" s="264"/>
      <c r="O164" s="264"/>
      <c r="P164" s="264"/>
      <c r="Q164" s="264"/>
      <c r="R164" s="263"/>
      <c r="S164" s="263"/>
      <c r="T164" s="263"/>
      <c r="U164" s="263"/>
      <c r="V164" s="263"/>
      <c r="W164" s="263"/>
      <c r="X164" s="263"/>
      <c r="Y164" s="263"/>
      <c r="Z164" s="265"/>
      <c r="AA164" s="265"/>
      <c r="AB164" s="265"/>
      <c r="AC164" s="265"/>
      <c r="AD164" s="265"/>
      <c r="AE164" s="265"/>
      <c r="AF164" s="265"/>
      <c r="AG164" s="265" t="s">
        <v>171</v>
      </c>
      <c r="AH164" s="265">
        <v>0</v>
      </c>
      <c r="AI164" s="265"/>
      <c r="AJ164" s="265"/>
      <c r="AK164" s="265"/>
      <c r="AL164" s="265"/>
      <c r="AM164" s="265"/>
      <c r="AN164" s="265"/>
      <c r="AO164" s="265"/>
      <c r="AP164" s="265"/>
      <c r="AQ164" s="265"/>
      <c r="AR164" s="265"/>
      <c r="AS164" s="265"/>
      <c r="AT164" s="265"/>
      <c r="AU164" s="265"/>
      <c r="AV164" s="265"/>
      <c r="AW164" s="265"/>
      <c r="AX164" s="265"/>
      <c r="AY164" s="265"/>
      <c r="AZ164" s="265"/>
      <c r="BA164" s="265"/>
      <c r="BB164" s="265"/>
      <c r="BC164" s="265"/>
      <c r="BD164" s="265"/>
      <c r="BE164" s="265"/>
      <c r="BF164" s="265"/>
      <c r="BG164" s="265"/>
      <c r="BH164" s="265"/>
    </row>
    <row r="165" spans="1:60" ht="22.5" outlineLevel="1" x14ac:dyDescent="0.2">
      <c r="A165" s="256">
        <v>8</v>
      </c>
      <c r="B165" s="257" t="s">
        <v>2140</v>
      </c>
      <c r="C165" s="258" t="s">
        <v>2141</v>
      </c>
      <c r="D165" s="259" t="s">
        <v>525</v>
      </c>
      <c r="E165" s="260">
        <v>2.2109999999999999</v>
      </c>
      <c r="F165" s="229"/>
      <c r="G165" s="300">
        <f>E165*F165</f>
        <v>0</v>
      </c>
      <c r="H165" s="314"/>
      <c r="I165" s="301">
        <f>H165*E165</f>
        <v>0</v>
      </c>
      <c r="J165" s="229"/>
      <c r="K165" s="300">
        <f>J165*E165</f>
        <v>0</v>
      </c>
      <c r="L165" s="300">
        <v>15</v>
      </c>
      <c r="M165" s="300">
        <v>2023.954</v>
      </c>
      <c r="N165" s="260">
        <v>6.3000000000000003E-4</v>
      </c>
      <c r="O165" s="260">
        <v>1.3929299999999999E-3</v>
      </c>
      <c r="P165" s="260">
        <v>0</v>
      </c>
      <c r="Q165" s="260">
        <v>0</v>
      </c>
      <c r="R165" s="300"/>
      <c r="S165" s="300" t="s">
        <v>1916</v>
      </c>
      <c r="T165" s="300" t="s">
        <v>1916</v>
      </c>
      <c r="U165" s="300">
        <v>0.86</v>
      </c>
      <c r="V165" s="300">
        <v>1.9014599999999999</v>
      </c>
      <c r="W165" s="300"/>
      <c r="X165" s="261" t="s">
        <v>1917</v>
      </c>
      <c r="Y165" s="263" t="s">
        <v>1918</v>
      </c>
      <c r="Z165" s="302">
        <f>I165</f>
        <v>0</v>
      </c>
      <c r="AA165" s="302">
        <f>K165</f>
        <v>0</v>
      </c>
      <c r="AB165" s="302">
        <f>M165</f>
        <v>2023.954</v>
      </c>
      <c r="AC165" s="303">
        <f>O165</f>
        <v>1.3929299999999999E-3</v>
      </c>
      <c r="AD165" s="303">
        <f>Q165</f>
        <v>0</v>
      </c>
      <c r="AE165" s="302">
        <f>V165</f>
        <v>1.9014599999999999</v>
      </c>
      <c r="AF165" s="302">
        <f>G165</f>
        <v>0</v>
      </c>
      <c r="AG165" s="265" t="s">
        <v>1919</v>
      </c>
      <c r="AH165" s="265"/>
      <c r="AI165" s="265"/>
      <c r="AJ165" s="265"/>
      <c r="AK165" s="265"/>
      <c r="AL165" s="265"/>
      <c r="AM165" s="265"/>
      <c r="AN165" s="265"/>
      <c r="AO165" s="265"/>
      <c r="AP165" s="265"/>
      <c r="AQ165" s="265"/>
      <c r="AR165" s="265"/>
      <c r="AS165" s="265"/>
      <c r="AT165" s="265"/>
      <c r="AU165" s="265"/>
      <c r="AV165" s="265"/>
      <c r="AW165" s="265"/>
      <c r="AX165" s="265"/>
      <c r="AY165" s="265"/>
      <c r="AZ165" s="265"/>
      <c r="BA165" s="265"/>
      <c r="BB165" s="265"/>
      <c r="BC165" s="265"/>
      <c r="BD165" s="265"/>
      <c r="BE165" s="265"/>
      <c r="BF165" s="265"/>
      <c r="BG165" s="265"/>
      <c r="BH165" s="265"/>
    </row>
    <row r="166" spans="1:60" outlineLevel="2" x14ac:dyDescent="0.2">
      <c r="A166" s="266"/>
      <c r="B166" s="267"/>
      <c r="C166" s="268" t="s">
        <v>1725</v>
      </c>
      <c r="D166" s="269"/>
      <c r="E166" s="270">
        <v>2.2109999999999999</v>
      </c>
      <c r="F166" s="285"/>
      <c r="G166" s="263"/>
      <c r="H166" s="315"/>
      <c r="I166" s="305"/>
      <c r="J166" s="285"/>
      <c r="K166" s="263"/>
      <c r="L166" s="263"/>
      <c r="M166" s="263"/>
      <c r="N166" s="264"/>
      <c r="O166" s="264"/>
      <c r="P166" s="264"/>
      <c r="Q166" s="264"/>
      <c r="R166" s="263"/>
      <c r="S166" s="263"/>
      <c r="T166" s="263"/>
      <c r="U166" s="263"/>
      <c r="V166" s="263"/>
      <c r="W166" s="263"/>
      <c r="X166" s="263"/>
      <c r="Y166" s="263"/>
      <c r="Z166" s="265"/>
      <c r="AA166" s="265"/>
      <c r="AB166" s="265"/>
      <c r="AC166" s="265"/>
      <c r="AD166" s="265"/>
      <c r="AE166" s="265"/>
      <c r="AF166" s="265"/>
      <c r="AG166" s="265" t="s">
        <v>171</v>
      </c>
      <c r="AH166" s="265">
        <v>0</v>
      </c>
      <c r="AI166" s="265"/>
      <c r="AJ166" s="265"/>
      <c r="AK166" s="265"/>
      <c r="AL166" s="265"/>
      <c r="AM166" s="265"/>
      <c r="AN166" s="265"/>
      <c r="AO166" s="265"/>
      <c r="AP166" s="265"/>
      <c r="AQ166" s="265"/>
      <c r="AR166" s="265"/>
      <c r="AS166" s="265"/>
      <c r="AT166" s="265"/>
      <c r="AU166" s="265"/>
      <c r="AV166" s="265"/>
      <c r="AW166" s="265"/>
      <c r="AX166" s="265"/>
      <c r="AY166" s="265"/>
      <c r="AZ166" s="265"/>
      <c r="BA166" s="265"/>
      <c r="BB166" s="265"/>
      <c r="BC166" s="265"/>
      <c r="BD166" s="265"/>
      <c r="BE166" s="265"/>
      <c r="BF166" s="265"/>
      <c r="BG166" s="265"/>
      <c r="BH166" s="265"/>
    </row>
    <row r="167" spans="1:60" outlineLevel="1" x14ac:dyDescent="0.2">
      <c r="A167" s="256">
        <v>32</v>
      </c>
      <c r="B167" s="257" t="s">
        <v>2142</v>
      </c>
      <c r="C167" s="258" t="s">
        <v>2143</v>
      </c>
      <c r="D167" s="259" t="s">
        <v>2103</v>
      </c>
      <c r="E167" s="260">
        <v>2.2109999999999999</v>
      </c>
      <c r="F167" s="229"/>
      <c r="G167" s="300">
        <f>E167*F167</f>
        <v>0</v>
      </c>
      <c r="H167" s="314"/>
      <c r="I167" s="301">
        <f>H167*E167</f>
        <v>0</v>
      </c>
      <c r="J167" s="229"/>
      <c r="K167" s="300">
        <f>J167*E167</f>
        <v>0</v>
      </c>
      <c r="L167" s="300">
        <v>15</v>
      </c>
      <c r="M167" s="300">
        <v>18421.505000000001</v>
      </c>
      <c r="N167" s="260">
        <v>0</v>
      </c>
      <c r="O167" s="260">
        <v>0</v>
      </c>
      <c r="P167" s="260">
        <v>0</v>
      </c>
      <c r="Q167" s="260">
        <v>0</v>
      </c>
      <c r="R167" s="300"/>
      <c r="S167" s="300" t="s">
        <v>1936</v>
      </c>
      <c r="T167" s="300" t="s">
        <v>1937</v>
      </c>
      <c r="U167" s="300">
        <v>0</v>
      </c>
      <c r="V167" s="300">
        <v>0</v>
      </c>
      <c r="W167" s="300"/>
      <c r="X167" s="261" t="s">
        <v>1938</v>
      </c>
      <c r="Y167" s="263" t="s">
        <v>1918</v>
      </c>
      <c r="Z167" s="302">
        <f>I167</f>
        <v>0</v>
      </c>
      <c r="AA167" s="302">
        <f>K167</f>
        <v>0</v>
      </c>
      <c r="AB167" s="302">
        <f>M167</f>
        <v>18421.505000000001</v>
      </c>
      <c r="AC167" s="303">
        <f>O167</f>
        <v>0</v>
      </c>
      <c r="AD167" s="303">
        <f>Q167</f>
        <v>0</v>
      </c>
      <c r="AE167" s="302">
        <f>V167</f>
        <v>0</v>
      </c>
      <c r="AF167" s="302">
        <f>G167</f>
        <v>0</v>
      </c>
      <c r="AG167" s="265" t="s">
        <v>1939</v>
      </c>
      <c r="AH167" s="265"/>
      <c r="AI167" s="265"/>
      <c r="AJ167" s="265"/>
      <c r="AK167" s="265"/>
      <c r="AL167" s="265"/>
      <c r="AM167" s="265"/>
      <c r="AN167" s="265"/>
      <c r="AO167" s="265"/>
      <c r="AP167" s="265"/>
      <c r="AQ167" s="265"/>
      <c r="AR167" s="265"/>
      <c r="AS167" s="265"/>
      <c r="AT167" s="265"/>
      <c r="AU167" s="265"/>
      <c r="AV167" s="265"/>
      <c r="AW167" s="265"/>
      <c r="AX167" s="265"/>
      <c r="AY167" s="265"/>
      <c r="AZ167" s="265"/>
      <c r="BA167" s="265"/>
      <c r="BB167" s="265"/>
      <c r="BC167" s="265"/>
      <c r="BD167" s="265"/>
      <c r="BE167" s="265"/>
      <c r="BF167" s="265"/>
      <c r="BG167" s="265"/>
      <c r="BH167" s="265"/>
    </row>
    <row r="168" spans="1:60" outlineLevel="2" x14ac:dyDescent="0.2">
      <c r="A168" s="266"/>
      <c r="B168" s="267"/>
      <c r="C168" s="268" t="s">
        <v>1725</v>
      </c>
      <c r="D168" s="269"/>
      <c r="E168" s="270">
        <v>2.2109999999999999</v>
      </c>
      <c r="F168" s="285"/>
      <c r="G168" s="263"/>
      <c r="H168" s="315"/>
      <c r="I168" s="305"/>
      <c r="J168" s="285"/>
      <c r="K168" s="263"/>
      <c r="L168" s="263"/>
      <c r="M168" s="263"/>
      <c r="N168" s="264"/>
      <c r="O168" s="264"/>
      <c r="P168" s="264"/>
      <c r="Q168" s="264"/>
      <c r="R168" s="263"/>
      <c r="S168" s="263"/>
      <c r="T168" s="263"/>
      <c r="U168" s="263"/>
      <c r="V168" s="263"/>
      <c r="W168" s="263"/>
      <c r="X168" s="263"/>
      <c r="Y168" s="263"/>
      <c r="Z168" s="265"/>
      <c r="AA168" s="265"/>
      <c r="AB168" s="265"/>
      <c r="AC168" s="265"/>
      <c r="AD168" s="265"/>
      <c r="AE168" s="265"/>
      <c r="AF168" s="265"/>
      <c r="AG168" s="265" t="s">
        <v>171</v>
      </c>
      <c r="AH168" s="265">
        <v>0</v>
      </c>
      <c r="AI168" s="265"/>
      <c r="AJ168" s="265"/>
      <c r="AK168" s="265"/>
      <c r="AL168" s="265"/>
      <c r="AM168" s="265"/>
      <c r="AN168" s="265"/>
      <c r="AO168" s="265"/>
      <c r="AP168" s="265"/>
      <c r="AQ168" s="265"/>
      <c r="AR168" s="265"/>
      <c r="AS168" s="265"/>
      <c r="AT168" s="265"/>
      <c r="AU168" s="265"/>
      <c r="AV168" s="265"/>
      <c r="AW168" s="265"/>
      <c r="AX168" s="265"/>
      <c r="AY168" s="265"/>
      <c r="AZ168" s="265"/>
      <c r="BA168" s="265"/>
      <c r="BB168" s="265"/>
      <c r="BC168" s="265"/>
      <c r="BD168" s="265"/>
      <c r="BE168" s="265"/>
      <c r="BF168" s="265"/>
      <c r="BG168" s="265"/>
      <c r="BH168" s="265"/>
    </row>
    <row r="169" spans="1:60" outlineLevel="1" x14ac:dyDescent="0.2">
      <c r="A169" s="256">
        <v>35</v>
      </c>
      <c r="B169" s="257" t="s">
        <v>2144</v>
      </c>
      <c r="C169" s="258" t="s">
        <v>2145</v>
      </c>
      <c r="D169" s="259" t="s">
        <v>2103</v>
      </c>
      <c r="E169" s="260">
        <v>2.2109999999999999</v>
      </c>
      <c r="F169" s="229"/>
      <c r="G169" s="300">
        <f>E169*F169</f>
        <v>0</v>
      </c>
      <c r="H169" s="314"/>
      <c r="I169" s="301">
        <f>H169*E169</f>
        <v>0</v>
      </c>
      <c r="J169" s="229"/>
      <c r="K169" s="300">
        <f>J169*E169</f>
        <v>0</v>
      </c>
      <c r="L169" s="300">
        <v>15</v>
      </c>
      <c r="M169" s="300">
        <v>3389.8664999999996</v>
      </c>
      <c r="N169" s="260">
        <v>0</v>
      </c>
      <c r="O169" s="260">
        <v>0</v>
      </c>
      <c r="P169" s="260">
        <v>0</v>
      </c>
      <c r="Q169" s="260">
        <v>0</v>
      </c>
      <c r="R169" s="300"/>
      <c r="S169" s="300" t="s">
        <v>1936</v>
      </c>
      <c r="T169" s="300">
        <v>2024</v>
      </c>
      <c r="U169" s="300">
        <v>0</v>
      </c>
      <c r="V169" s="300">
        <v>0</v>
      </c>
      <c r="W169" s="300"/>
      <c r="X169" s="261" t="s">
        <v>1938</v>
      </c>
      <c r="Y169" s="263" t="s">
        <v>1918</v>
      </c>
      <c r="Z169" s="302">
        <f>I169</f>
        <v>0</v>
      </c>
      <c r="AA169" s="302">
        <f>K169</f>
        <v>0</v>
      </c>
      <c r="AB169" s="302">
        <f>M169</f>
        <v>3389.8664999999996</v>
      </c>
      <c r="AC169" s="303">
        <f>O169</f>
        <v>0</v>
      </c>
      <c r="AD169" s="303">
        <f>Q169</f>
        <v>0</v>
      </c>
      <c r="AE169" s="302">
        <f>V169</f>
        <v>0</v>
      </c>
      <c r="AF169" s="302">
        <f>G169</f>
        <v>0</v>
      </c>
      <c r="AG169" s="265" t="s">
        <v>1939</v>
      </c>
      <c r="AH169" s="265"/>
      <c r="AI169" s="265"/>
      <c r="AJ169" s="265"/>
      <c r="AK169" s="265"/>
      <c r="AL169" s="265"/>
      <c r="AM169" s="265"/>
      <c r="AN169" s="265"/>
      <c r="AO169" s="265"/>
      <c r="AP169" s="265"/>
      <c r="AQ169" s="265"/>
      <c r="AR169" s="265"/>
      <c r="AS169" s="265"/>
      <c r="AT169" s="265"/>
      <c r="AU169" s="265"/>
      <c r="AV169" s="265"/>
      <c r="AW169" s="265"/>
      <c r="AX169" s="265"/>
      <c r="AY169" s="265"/>
      <c r="AZ169" s="265"/>
      <c r="BA169" s="265"/>
      <c r="BB169" s="265"/>
      <c r="BC169" s="265"/>
      <c r="BD169" s="265"/>
      <c r="BE169" s="265"/>
      <c r="BF169" s="265"/>
      <c r="BG169" s="265"/>
      <c r="BH169" s="265"/>
    </row>
    <row r="170" spans="1:60" ht="22.5" outlineLevel="2" x14ac:dyDescent="0.2">
      <c r="A170" s="266"/>
      <c r="B170" s="267"/>
      <c r="C170" s="440" t="s">
        <v>2146</v>
      </c>
      <c r="D170" s="441"/>
      <c r="E170" s="441"/>
      <c r="F170" s="441"/>
      <c r="G170" s="441"/>
      <c r="H170" s="304"/>
      <c r="I170" s="305"/>
      <c r="J170" s="263"/>
      <c r="K170" s="263"/>
      <c r="L170" s="263"/>
      <c r="M170" s="263"/>
      <c r="N170" s="264"/>
      <c r="O170" s="264"/>
      <c r="P170" s="264"/>
      <c r="Q170" s="264"/>
      <c r="R170" s="263"/>
      <c r="S170" s="263"/>
      <c r="T170" s="263"/>
      <c r="U170" s="263"/>
      <c r="V170" s="263"/>
      <c r="W170" s="263"/>
      <c r="X170" s="263"/>
      <c r="Y170" s="263"/>
      <c r="Z170" s="265"/>
      <c r="AA170" s="265"/>
      <c r="AB170" s="265"/>
      <c r="AC170" s="265"/>
      <c r="AD170" s="265"/>
      <c r="AE170" s="265"/>
      <c r="AF170" s="265"/>
      <c r="AG170" s="265" t="s">
        <v>1921</v>
      </c>
      <c r="AH170" s="265"/>
      <c r="AI170" s="265"/>
      <c r="AJ170" s="265"/>
      <c r="AK170" s="265"/>
      <c r="AL170" s="265"/>
      <c r="AM170" s="265"/>
      <c r="AN170" s="265"/>
      <c r="AO170" s="265"/>
      <c r="AP170" s="265"/>
      <c r="AQ170" s="265"/>
      <c r="AR170" s="265"/>
      <c r="AS170" s="265"/>
      <c r="AT170" s="265"/>
      <c r="AU170" s="265"/>
      <c r="AV170" s="265"/>
      <c r="AW170" s="265"/>
      <c r="AX170" s="265"/>
      <c r="AY170" s="265"/>
      <c r="AZ170" s="265"/>
      <c r="BA170" s="307" t="str">
        <f>C170</f>
        <v>nízkoodběrový el. otvírač, 12 V DC/270 mA, po dobu připojeného napájení odemčeno, možnost trvalého otevření dveří</v>
      </c>
      <c r="BB170" s="265"/>
      <c r="BC170" s="265"/>
      <c r="BD170" s="265"/>
      <c r="BE170" s="265"/>
      <c r="BF170" s="265"/>
      <c r="BG170" s="265"/>
      <c r="BH170" s="265"/>
    </row>
    <row r="171" spans="1:60" outlineLevel="2" x14ac:dyDescent="0.2">
      <c r="A171" s="266"/>
      <c r="B171" s="267"/>
      <c r="C171" s="268" t="s">
        <v>1725</v>
      </c>
      <c r="D171" s="269"/>
      <c r="E171" s="270">
        <v>2.2109999999999999</v>
      </c>
      <c r="F171" s="263"/>
      <c r="G171" s="263"/>
      <c r="H171" s="304"/>
      <c r="I171" s="305"/>
      <c r="J171" s="263"/>
      <c r="K171" s="263"/>
      <c r="L171" s="263"/>
      <c r="M171" s="263"/>
      <c r="N171" s="264"/>
      <c r="O171" s="264"/>
      <c r="P171" s="264"/>
      <c r="Q171" s="264"/>
      <c r="R171" s="263"/>
      <c r="S171" s="263"/>
      <c r="T171" s="263"/>
      <c r="U171" s="263"/>
      <c r="V171" s="263"/>
      <c r="W171" s="263"/>
      <c r="X171" s="263"/>
      <c r="Y171" s="263"/>
      <c r="Z171" s="265"/>
      <c r="AA171" s="265"/>
      <c r="AB171" s="265"/>
      <c r="AC171" s="265"/>
      <c r="AD171" s="265"/>
      <c r="AE171" s="265"/>
      <c r="AF171" s="265"/>
      <c r="AG171" s="265" t="s">
        <v>171</v>
      </c>
      <c r="AH171" s="265">
        <v>0</v>
      </c>
      <c r="AI171" s="265"/>
      <c r="AJ171" s="265"/>
      <c r="AK171" s="265"/>
      <c r="AL171" s="265"/>
      <c r="AM171" s="265"/>
      <c r="AN171" s="265"/>
      <c r="AO171" s="265"/>
      <c r="AP171" s="265"/>
      <c r="AQ171" s="265"/>
      <c r="AR171" s="265"/>
      <c r="AS171" s="265"/>
      <c r="AT171" s="265"/>
      <c r="AU171" s="265"/>
      <c r="AV171" s="265"/>
      <c r="AW171" s="265"/>
      <c r="AX171" s="265"/>
      <c r="AY171" s="265"/>
      <c r="AZ171" s="265"/>
      <c r="BA171" s="265"/>
      <c r="BB171" s="265"/>
      <c r="BC171" s="265"/>
      <c r="BD171" s="265"/>
      <c r="BE171" s="265"/>
      <c r="BF171" s="265"/>
      <c r="BG171" s="265"/>
      <c r="BH171" s="265"/>
    </row>
    <row r="172" spans="1:60" outlineLevel="1" x14ac:dyDescent="0.2">
      <c r="A172" s="256">
        <v>39</v>
      </c>
      <c r="B172" s="257" t="s">
        <v>2147</v>
      </c>
      <c r="C172" s="258" t="s">
        <v>2148</v>
      </c>
      <c r="D172" s="259" t="s">
        <v>2103</v>
      </c>
      <c r="E172" s="260">
        <v>2.2109999999999999</v>
      </c>
      <c r="F172" s="229"/>
      <c r="G172" s="300">
        <f>E172*F172</f>
        <v>0</v>
      </c>
      <c r="H172" s="314"/>
      <c r="I172" s="301">
        <f>H172*E172</f>
        <v>0</v>
      </c>
      <c r="J172" s="229"/>
      <c r="K172" s="300">
        <f>J172*E172</f>
        <v>0</v>
      </c>
      <c r="L172" s="300">
        <v>15</v>
      </c>
      <c r="M172" s="300">
        <v>2486.7139999999999</v>
      </c>
      <c r="N172" s="260">
        <v>0</v>
      </c>
      <c r="O172" s="260">
        <v>0</v>
      </c>
      <c r="P172" s="260">
        <v>0</v>
      </c>
      <c r="Q172" s="260">
        <v>0</v>
      </c>
      <c r="R172" s="300"/>
      <c r="S172" s="300" t="s">
        <v>1936</v>
      </c>
      <c r="T172" s="300" t="s">
        <v>1937</v>
      </c>
      <c r="U172" s="300">
        <v>0</v>
      </c>
      <c r="V172" s="300">
        <v>0</v>
      </c>
      <c r="W172" s="300"/>
      <c r="X172" s="261" t="s">
        <v>1938</v>
      </c>
      <c r="Y172" s="263" t="s">
        <v>1918</v>
      </c>
      <c r="Z172" s="302">
        <f>I172</f>
        <v>0</v>
      </c>
      <c r="AA172" s="302">
        <f>K172</f>
        <v>0</v>
      </c>
      <c r="AB172" s="302">
        <f>M172</f>
        <v>2486.7139999999999</v>
      </c>
      <c r="AC172" s="303">
        <f>O172</f>
        <v>0</v>
      </c>
      <c r="AD172" s="303">
        <f>Q172</f>
        <v>0</v>
      </c>
      <c r="AE172" s="302">
        <f>V172</f>
        <v>0</v>
      </c>
      <c r="AF172" s="302">
        <f>G172</f>
        <v>0</v>
      </c>
      <c r="AG172" s="265" t="s">
        <v>1939</v>
      </c>
      <c r="AH172" s="265"/>
      <c r="AI172" s="265"/>
      <c r="AJ172" s="265"/>
      <c r="AK172" s="265"/>
      <c r="AL172" s="265"/>
      <c r="AM172" s="265"/>
      <c r="AN172" s="265"/>
      <c r="AO172" s="265"/>
      <c r="AP172" s="265"/>
      <c r="AQ172" s="265"/>
      <c r="AR172" s="265"/>
      <c r="AS172" s="265"/>
      <c r="AT172" s="265"/>
      <c r="AU172" s="265"/>
      <c r="AV172" s="265"/>
      <c r="AW172" s="265"/>
      <c r="AX172" s="265"/>
      <c r="AY172" s="265"/>
      <c r="AZ172" s="265"/>
      <c r="BA172" s="265"/>
      <c r="BB172" s="265"/>
      <c r="BC172" s="265"/>
      <c r="BD172" s="265"/>
      <c r="BE172" s="265"/>
      <c r="BF172" s="265"/>
      <c r="BG172" s="265"/>
      <c r="BH172" s="265"/>
    </row>
    <row r="173" spans="1:60" outlineLevel="2" x14ac:dyDescent="0.2">
      <c r="A173" s="266"/>
      <c r="B173" s="267"/>
      <c r="C173" s="268" t="s">
        <v>1725</v>
      </c>
      <c r="D173" s="269"/>
      <c r="E173" s="270">
        <v>2.2109999999999999</v>
      </c>
      <c r="F173" s="285"/>
      <c r="G173" s="263"/>
      <c r="H173" s="315"/>
      <c r="I173" s="305"/>
      <c r="J173" s="285"/>
      <c r="K173" s="263"/>
      <c r="L173" s="263"/>
      <c r="M173" s="263"/>
      <c r="N173" s="264"/>
      <c r="O173" s="264"/>
      <c r="P173" s="264"/>
      <c r="Q173" s="264"/>
      <c r="R173" s="263"/>
      <c r="S173" s="263"/>
      <c r="T173" s="263"/>
      <c r="U173" s="263"/>
      <c r="V173" s="263"/>
      <c r="W173" s="263"/>
      <c r="X173" s="263"/>
      <c r="Y173" s="263"/>
      <c r="Z173" s="265"/>
      <c r="AA173" s="265"/>
      <c r="AB173" s="265"/>
      <c r="AC173" s="265"/>
      <c r="AD173" s="265"/>
      <c r="AE173" s="265"/>
      <c r="AF173" s="265"/>
      <c r="AG173" s="265" t="s">
        <v>171</v>
      </c>
      <c r="AH173" s="265">
        <v>0</v>
      </c>
      <c r="AI173" s="265"/>
      <c r="AJ173" s="265"/>
      <c r="AK173" s="265"/>
      <c r="AL173" s="265"/>
      <c r="AM173" s="265"/>
      <c r="AN173" s="265"/>
      <c r="AO173" s="265"/>
      <c r="AP173" s="265"/>
      <c r="AQ173" s="265"/>
      <c r="AR173" s="265"/>
      <c r="AS173" s="265"/>
      <c r="AT173" s="265"/>
      <c r="AU173" s="265"/>
      <c r="AV173" s="265"/>
      <c r="AW173" s="265"/>
      <c r="AX173" s="265"/>
      <c r="AY173" s="265"/>
      <c r="AZ173" s="265"/>
      <c r="BA173" s="265"/>
      <c r="BB173" s="265"/>
      <c r="BC173" s="265"/>
      <c r="BD173" s="265"/>
      <c r="BE173" s="265"/>
      <c r="BF173" s="265"/>
      <c r="BG173" s="265"/>
      <c r="BH173" s="265"/>
    </row>
    <row r="174" spans="1:60" outlineLevel="1" x14ac:dyDescent="0.2">
      <c r="A174" s="256">
        <v>40</v>
      </c>
      <c r="B174" s="257" t="s">
        <v>2149</v>
      </c>
      <c r="C174" s="258" t="s">
        <v>2150</v>
      </c>
      <c r="D174" s="259" t="s">
        <v>2103</v>
      </c>
      <c r="E174" s="260">
        <v>2.2109999999999999</v>
      </c>
      <c r="F174" s="229"/>
      <c r="G174" s="300">
        <f>E174*F174</f>
        <v>0</v>
      </c>
      <c r="H174" s="314"/>
      <c r="I174" s="301">
        <f>H174*E174</f>
        <v>0</v>
      </c>
      <c r="J174" s="229"/>
      <c r="K174" s="300">
        <f>J174*E174</f>
        <v>0</v>
      </c>
      <c r="L174" s="300">
        <v>15</v>
      </c>
      <c r="M174" s="300">
        <v>8772.1424999999999</v>
      </c>
      <c r="N174" s="260">
        <v>0</v>
      </c>
      <c r="O174" s="260">
        <v>0</v>
      </c>
      <c r="P174" s="260">
        <v>0</v>
      </c>
      <c r="Q174" s="260">
        <v>0</v>
      </c>
      <c r="R174" s="300"/>
      <c r="S174" s="300" t="s">
        <v>1936</v>
      </c>
      <c r="T174" s="300" t="s">
        <v>1937</v>
      </c>
      <c r="U174" s="300">
        <v>0</v>
      </c>
      <c r="V174" s="300">
        <v>0</v>
      </c>
      <c r="W174" s="300"/>
      <c r="X174" s="261" t="s">
        <v>1938</v>
      </c>
      <c r="Y174" s="263" t="s">
        <v>1918</v>
      </c>
      <c r="Z174" s="302">
        <f>I174</f>
        <v>0</v>
      </c>
      <c r="AA174" s="302">
        <f>K174</f>
        <v>0</v>
      </c>
      <c r="AB174" s="302">
        <f>M174</f>
        <v>8772.1424999999999</v>
      </c>
      <c r="AC174" s="303">
        <f>O174</f>
        <v>0</v>
      </c>
      <c r="AD174" s="303">
        <f>Q174</f>
        <v>0</v>
      </c>
      <c r="AE174" s="302">
        <f>V174</f>
        <v>0</v>
      </c>
      <c r="AF174" s="302">
        <f>G174</f>
        <v>0</v>
      </c>
      <c r="AG174" s="265" t="s">
        <v>1939</v>
      </c>
      <c r="AH174" s="265"/>
      <c r="AI174" s="265"/>
      <c r="AJ174" s="265"/>
      <c r="AK174" s="265"/>
      <c r="AL174" s="265"/>
      <c r="AM174" s="265"/>
      <c r="AN174" s="265"/>
      <c r="AO174" s="265"/>
      <c r="AP174" s="265"/>
      <c r="AQ174" s="265"/>
      <c r="AR174" s="265"/>
      <c r="AS174" s="265"/>
      <c r="AT174" s="265"/>
      <c r="AU174" s="265"/>
      <c r="AV174" s="265"/>
      <c r="AW174" s="265"/>
      <c r="AX174" s="265"/>
      <c r="AY174" s="265"/>
      <c r="AZ174" s="265"/>
      <c r="BA174" s="265"/>
      <c r="BB174" s="265"/>
      <c r="BC174" s="265"/>
      <c r="BD174" s="265"/>
      <c r="BE174" s="265"/>
      <c r="BF174" s="265"/>
      <c r="BG174" s="265"/>
      <c r="BH174" s="265"/>
    </row>
    <row r="175" spans="1:60" outlineLevel="2" x14ac:dyDescent="0.2">
      <c r="A175" s="266"/>
      <c r="B175" s="267"/>
      <c r="C175" s="268" t="s">
        <v>1725</v>
      </c>
      <c r="D175" s="269"/>
      <c r="E175" s="270">
        <v>2.2109999999999999</v>
      </c>
      <c r="F175" s="285"/>
      <c r="G175" s="263"/>
      <c r="H175" s="315"/>
      <c r="I175" s="305"/>
      <c r="J175" s="285"/>
      <c r="K175" s="263"/>
      <c r="L175" s="263"/>
      <c r="M175" s="263"/>
      <c r="N175" s="264"/>
      <c r="O175" s="264"/>
      <c r="P175" s="264"/>
      <c r="Q175" s="264"/>
      <c r="R175" s="263"/>
      <c r="S175" s="263"/>
      <c r="T175" s="263"/>
      <c r="U175" s="263"/>
      <c r="V175" s="263"/>
      <c r="W175" s="263"/>
      <c r="X175" s="263"/>
      <c r="Y175" s="263"/>
      <c r="Z175" s="265"/>
      <c r="AA175" s="265"/>
      <c r="AB175" s="265"/>
      <c r="AC175" s="265"/>
      <c r="AD175" s="265"/>
      <c r="AE175" s="265"/>
      <c r="AF175" s="265"/>
      <c r="AG175" s="265" t="s">
        <v>171</v>
      </c>
      <c r="AH175" s="265">
        <v>0</v>
      </c>
      <c r="AI175" s="265"/>
      <c r="AJ175" s="265"/>
      <c r="AK175" s="265"/>
      <c r="AL175" s="265"/>
      <c r="AM175" s="265"/>
      <c r="AN175" s="265"/>
      <c r="AO175" s="265"/>
      <c r="AP175" s="265"/>
      <c r="AQ175" s="265"/>
      <c r="AR175" s="265"/>
      <c r="AS175" s="265"/>
      <c r="AT175" s="265"/>
      <c r="AU175" s="265"/>
      <c r="AV175" s="265"/>
      <c r="AW175" s="265"/>
      <c r="AX175" s="265"/>
      <c r="AY175" s="265"/>
      <c r="AZ175" s="265"/>
      <c r="BA175" s="265"/>
      <c r="BB175" s="265"/>
      <c r="BC175" s="265"/>
      <c r="BD175" s="265"/>
      <c r="BE175" s="265"/>
      <c r="BF175" s="265"/>
      <c r="BG175" s="265"/>
      <c r="BH175" s="265"/>
    </row>
    <row r="176" spans="1:60" outlineLevel="1" x14ac:dyDescent="0.2">
      <c r="A176" s="256">
        <v>42</v>
      </c>
      <c r="B176" s="257" t="s">
        <v>2151</v>
      </c>
      <c r="C176" s="258" t="s">
        <v>2152</v>
      </c>
      <c r="D176" s="259" t="s">
        <v>2103</v>
      </c>
      <c r="E176" s="260">
        <v>2.2109999999999999</v>
      </c>
      <c r="F176" s="229"/>
      <c r="G176" s="300">
        <f>E176*F176</f>
        <v>0</v>
      </c>
      <c r="H176" s="314"/>
      <c r="I176" s="301">
        <f>H176*E176</f>
        <v>0</v>
      </c>
      <c r="J176" s="229"/>
      <c r="K176" s="300">
        <f>J176*E176</f>
        <v>0</v>
      </c>
      <c r="L176" s="300">
        <v>15</v>
      </c>
      <c r="M176" s="300">
        <v>2924.0474999999997</v>
      </c>
      <c r="N176" s="260">
        <v>0</v>
      </c>
      <c r="O176" s="260">
        <v>0</v>
      </c>
      <c r="P176" s="260">
        <v>0</v>
      </c>
      <c r="Q176" s="260">
        <v>0</v>
      </c>
      <c r="R176" s="300"/>
      <c r="S176" s="300" t="s">
        <v>1936</v>
      </c>
      <c r="T176" s="300" t="s">
        <v>1937</v>
      </c>
      <c r="U176" s="300">
        <v>0</v>
      </c>
      <c r="V176" s="300">
        <v>0</v>
      </c>
      <c r="W176" s="300"/>
      <c r="X176" s="261" t="s">
        <v>1938</v>
      </c>
      <c r="Y176" s="263" t="s">
        <v>1918</v>
      </c>
      <c r="Z176" s="302">
        <f>I176</f>
        <v>0</v>
      </c>
      <c r="AA176" s="302">
        <f>K176</f>
        <v>0</v>
      </c>
      <c r="AB176" s="302">
        <f>M176</f>
        <v>2924.0474999999997</v>
      </c>
      <c r="AC176" s="303">
        <f>O176</f>
        <v>0</v>
      </c>
      <c r="AD176" s="303">
        <f>Q176</f>
        <v>0</v>
      </c>
      <c r="AE176" s="302">
        <f>V176</f>
        <v>0</v>
      </c>
      <c r="AF176" s="302">
        <f>G176</f>
        <v>0</v>
      </c>
      <c r="AG176" s="265" t="s">
        <v>1939</v>
      </c>
      <c r="AH176" s="265"/>
      <c r="AI176" s="265"/>
      <c r="AJ176" s="265"/>
      <c r="AK176" s="265"/>
      <c r="AL176" s="265"/>
      <c r="AM176" s="265"/>
      <c r="AN176" s="265"/>
      <c r="AO176" s="265"/>
      <c r="AP176" s="265"/>
      <c r="AQ176" s="265"/>
      <c r="AR176" s="265"/>
      <c r="AS176" s="265"/>
      <c r="AT176" s="265"/>
      <c r="AU176" s="265"/>
      <c r="AV176" s="265"/>
      <c r="AW176" s="265"/>
      <c r="AX176" s="265"/>
      <c r="AY176" s="265"/>
      <c r="AZ176" s="265"/>
      <c r="BA176" s="265"/>
      <c r="BB176" s="265"/>
      <c r="BC176" s="265"/>
      <c r="BD176" s="265"/>
      <c r="BE176" s="265"/>
      <c r="BF176" s="265"/>
      <c r="BG176" s="265"/>
      <c r="BH176" s="265"/>
    </row>
    <row r="177" spans="1:60" outlineLevel="2" x14ac:dyDescent="0.2">
      <c r="A177" s="266"/>
      <c r="B177" s="267"/>
      <c r="C177" s="268" t="s">
        <v>1725</v>
      </c>
      <c r="D177" s="269"/>
      <c r="E177" s="270">
        <v>2.2109999999999999</v>
      </c>
      <c r="F177" s="285"/>
      <c r="G177" s="263"/>
      <c r="H177" s="315"/>
      <c r="I177" s="305"/>
      <c r="J177" s="285"/>
      <c r="K177" s="263"/>
      <c r="L177" s="263"/>
      <c r="M177" s="263"/>
      <c r="N177" s="264"/>
      <c r="O177" s="264"/>
      <c r="P177" s="264"/>
      <c r="Q177" s="264"/>
      <c r="R177" s="263"/>
      <c r="S177" s="263"/>
      <c r="T177" s="263"/>
      <c r="U177" s="263"/>
      <c r="V177" s="263"/>
      <c r="W177" s="263"/>
      <c r="X177" s="263"/>
      <c r="Y177" s="263"/>
      <c r="Z177" s="265"/>
      <c r="AA177" s="265"/>
      <c r="AB177" s="265"/>
      <c r="AC177" s="265"/>
      <c r="AD177" s="265"/>
      <c r="AE177" s="265"/>
      <c r="AF177" s="265"/>
      <c r="AG177" s="265" t="s">
        <v>171</v>
      </c>
      <c r="AH177" s="265">
        <v>0</v>
      </c>
      <c r="AI177" s="265"/>
      <c r="AJ177" s="265"/>
      <c r="AK177" s="265"/>
      <c r="AL177" s="265"/>
      <c r="AM177" s="265"/>
      <c r="AN177" s="265"/>
      <c r="AO177" s="265"/>
      <c r="AP177" s="265"/>
      <c r="AQ177" s="265"/>
      <c r="AR177" s="265"/>
      <c r="AS177" s="265"/>
      <c r="AT177" s="265"/>
      <c r="AU177" s="265"/>
      <c r="AV177" s="265"/>
      <c r="AW177" s="265"/>
      <c r="AX177" s="265"/>
      <c r="AY177" s="265"/>
      <c r="AZ177" s="265"/>
      <c r="BA177" s="265"/>
      <c r="BB177" s="265"/>
      <c r="BC177" s="265"/>
      <c r="BD177" s="265"/>
      <c r="BE177" s="265"/>
      <c r="BF177" s="265"/>
      <c r="BG177" s="265"/>
      <c r="BH177" s="265"/>
    </row>
    <row r="178" spans="1:60" outlineLevel="1" x14ac:dyDescent="0.2">
      <c r="A178" s="256">
        <v>49</v>
      </c>
      <c r="B178" s="257" t="s">
        <v>2153</v>
      </c>
      <c r="C178" s="258" t="s">
        <v>2154</v>
      </c>
      <c r="D178" s="259" t="s">
        <v>397</v>
      </c>
      <c r="E178" s="260">
        <v>16.5825</v>
      </c>
      <c r="F178" s="229"/>
      <c r="G178" s="300">
        <f>E178*F178</f>
        <v>0</v>
      </c>
      <c r="H178" s="314"/>
      <c r="I178" s="301">
        <f>H178*E178</f>
        <v>0</v>
      </c>
      <c r="J178" s="229"/>
      <c r="K178" s="300">
        <f>J178*E178</f>
        <v>0</v>
      </c>
      <c r="L178" s="300">
        <v>15</v>
      </c>
      <c r="M178" s="300">
        <v>820.00749999999994</v>
      </c>
      <c r="N178" s="260">
        <v>0</v>
      </c>
      <c r="O178" s="260">
        <v>0</v>
      </c>
      <c r="P178" s="260">
        <v>0</v>
      </c>
      <c r="Q178" s="260">
        <v>0</v>
      </c>
      <c r="R178" s="300"/>
      <c r="S178" s="300" t="s">
        <v>1916</v>
      </c>
      <c r="T178" s="300" t="s">
        <v>1916</v>
      </c>
      <c r="U178" s="300">
        <v>0.08</v>
      </c>
      <c r="V178" s="300">
        <v>1.3266</v>
      </c>
      <c r="W178" s="300"/>
      <c r="X178" s="261" t="s">
        <v>1917</v>
      </c>
      <c r="Y178" s="263" t="s">
        <v>1918</v>
      </c>
      <c r="Z178" s="302">
        <f>I178</f>
        <v>0</v>
      </c>
      <c r="AA178" s="302">
        <f>K178</f>
        <v>0</v>
      </c>
      <c r="AB178" s="302">
        <f>M178</f>
        <v>820.00749999999994</v>
      </c>
      <c r="AC178" s="303">
        <f>O178</f>
        <v>0</v>
      </c>
      <c r="AD178" s="303">
        <f>Q178</f>
        <v>0</v>
      </c>
      <c r="AE178" s="302">
        <f>V178</f>
        <v>1.3266</v>
      </c>
      <c r="AF178" s="302">
        <f>G178</f>
        <v>0</v>
      </c>
      <c r="AG178" s="265" t="s">
        <v>1919</v>
      </c>
      <c r="AH178" s="265"/>
      <c r="AI178" s="265"/>
      <c r="AJ178" s="265"/>
      <c r="AK178" s="265"/>
      <c r="AL178" s="265"/>
      <c r="AM178" s="265"/>
      <c r="AN178" s="265"/>
      <c r="AO178" s="265"/>
      <c r="AP178" s="265"/>
      <c r="AQ178" s="265"/>
      <c r="AR178" s="265"/>
      <c r="AS178" s="265"/>
      <c r="AT178" s="265"/>
      <c r="AU178" s="265"/>
      <c r="AV178" s="265"/>
      <c r="AW178" s="265"/>
      <c r="AX178" s="265"/>
      <c r="AY178" s="265"/>
      <c r="AZ178" s="265"/>
      <c r="BA178" s="265"/>
      <c r="BB178" s="265"/>
      <c r="BC178" s="265"/>
      <c r="BD178" s="265"/>
      <c r="BE178" s="265"/>
      <c r="BF178" s="265"/>
      <c r="BG178" s="265"/>
      <c r="BH178" s="265"/>
    </row>
    <row r="179" spans="1:60" outlineLevel="2" x14ac:dyDescent="0.2">
      <c r="A179" s="266"/>
      <c r="B179" s="267"/>
      <c r="C179" s="268" t="s">
        <v>2155</v>
      </c>
      <c r="D179" s="269"/>
      <c r="E179" s="270">
        <v>16.5825</v>
      </c>
      <c r="F179" s="285"/>
      <c r="G179" s="263"/>
      <c r="H179" s="315"/>
      <c r="I179" s="305"/>
      <c r="J179" s="285"/>
      <c r="K179" s="263"/>
      <c r="L179" s="263"/>
      <c r="M179" s="263"/>
      <c r="N179" s="264"/>
      <c r="O179" s="264"/>
      <c r="P179" s="264"/>
      <c r="Q179" s="264"/>
      <c r="R179" s="263"/>
      <c r="S179" s="263"/>
      <c r="T179" s="263"/>
      <c r="U179" s="263"/>
      <c r="V179" s="263"/>
      <c r="W179" s="263"/>
      <c r="X179" s="263"/>
      <c r="Y179" s="263"/>
      <c r="Z179" s="265"/>
      <c r="AA179" s="265"/>
      <c r="AB179" s="265"/>
      <c r="AC179" s="265"/>
      <c r="AD179" s="265"/>
      <c r="AE179" s="265"/>
      <c r="AF179" s="265"/>
      <c r="AG179" s="265" t="s">
        <v>171</v>
      </c>
      <c r="AH179" s="265">
        <v>0</v>
      </c>
      <c r="AI179" s="265"/>
      <c r="AJ179" s="265"/>
      <c r="AK179" s="265"/>
      <c r="AL179" s="265"/>
      <c r="AM179" s="265"/>
      <c r="AN179" s="265"/>
      <c r="AO179" s="265"/>
      <c r="AP179" s="265"/>
      <c r="AQ179" s="265"/>
      <c r="AR179" s="265"/>
      <c r="AS179" s="265"/>
      <c r="AT179" s="265"/>
      <c r="AU179" s="265"/>
      <c r="AV179" s="265"/>
      <c r="AW179" s="265"/>
      <c r="AX179" s="265"/>
      <c r="AY179" s="265"/>
      <c r="AZ179" s="265"/>
      <c r="BA179" s="265"/>
      <c r="BB179" s="265"/>
      <c r="BC179" s="265"/>
      <c r="BD179" s="265"/>
      <c r="BE179" s="265"/>
      <c r="BF179" s="265"/>
      <c r="BG179" s="265"/>
      <c r="BH179" s="265"/>
    </row>
    <row r="180" spans="1:60" outlineLevel="1" x14ac:dyDescent="0.2">
      <c r="A180" s="256">
        <v>50</v>
      </c>
      <c r="B180" s="257" t="s">
        <v>2156</v>
      </c>
      <c r="C180" s="258" t="s">
        <v>2157</v>
      </c>
      <c r="D180" s="259" t="s">
        <v>397</v>
      </c>
      <c r="E180" s="260">
        <v>250.58</v>
      </c>
      <c r="F180" s="229"/>
      <c r="G180" s="300">
        <f>E180*F180</f>
        <v>0</v>
      </c>
      <c r="H180" s="314"/>
      <c r="I180" s="301">
        <f>H180*E180</f>
        <v>0</v>
      </c>
      <c r="J180" s="229"/>
      <c r="K180" s="300">
        <f>J180*E180</f>
        <v>0</v>
      </c>
      <c r="L180" s="300">
        <v>15</v>
      </c>
      <c r="M180" s="300">
        <v>9394.2464999999993</v>
      </c>
      <c r="N180" s="260">
        <v>0</v>
      </c>
      <c r="O180" s="260">
        <v>0</v>
      </c>
      <c r="P180" s="260">
        <v>0</v>
      </c>
      <c r="Q180" s="260">
        <v>0</v>
      </c>
      <c r="R180" s="300"/>
      <c r="S180" s="300" t="s">
        <v>1916</v>
      </c>
      <c r="T180" s="300" t="s">
        <v>1916</v>
      </c>
      <c r="U180" s="300">
        <v>0.06</v>
      </c>
      <c r="V180" s="300">
        <v>15.034800000000001</v>
      </c>
      <c r="W180" s="300"/>
      <c r="X180" s="261" t="s">
        <v>1917</v>
      </c>
      <c r="Y180" s="263" t="s">
        <v>1918</v>
      </c>
      <c r="Z180" s="302">
        <f>I180</f>
        <v>0</v>
      </c>
      <c r="AA180" s="302">
        <f>K180</f>
        <v>0</v>
      </c>
      <c r="AB180" s="302">
        <f>M180</f>
        <v>9394.2464999999993</v>
      </c>
      <c r="AC180" s="303">
        <f>O180</f>
        <v>0</v>
      </c>
      <c r="AD180" s="303">
        <f>Q180</f>
        <v>0</v>
      </c>
      <c r="AE180" s="302">
        <f>V180</f>
        <v>15.034800000000001</v>
      </c>
      <c r="AF180" s="302">
        <f>G180</f>
        <v>0</v>
      </c>
      <c r="AG180" s="265" t="s">
        <v>1919</v>
      </c>
      <c r="AH180" s="265"/>
      <c r="AI180" s="265"/>
      <c r="AJ180" s="265"/>
      <c r="AK180" s="265"/>
      <c r="AL180" s="265"/>
      <c r="AM180" s="265"/>
      <c r="AN180" s="265"/>
      <c r="AO180" s="265"/>
      <c r="AP180" s="265"/>
      <c r="AQ180" s="265"/>
      <c r="AR180" s="265"/>
      <c r="AS180" s="265"/>
      <c r="AT180" s="265"/>
      <c r="AU180" s="265"/>
      <c r="AV180" s="265"/>
      <c r="AW180" s="265"/>
      <c r="AX180" s="265"/>
      <c r="AY180" s="265"/>
      <c r="AZ180" s="265"/>
      <c r="BA180" s="265"/>
      <c r="BB180" s="265"/>
      <c r="BC180" s="265"/>
      <c r="BD180" s="265"/>
      <c r="BE180" s="265"/>
      <c r="BF180" s="265"/>
      <c r="BG180" s="265"/>
      <c r="BH180" s="265"/>
    </row>
    <row r="181" spans="1:60" outlineLevel="2" x14ac:dyDescent="0.2">
      <c r="A181" s="266"/>
      <c r="B181" s="267"/>
      <c r="C181" s="268" t="s">
        <v>2158</v>
      </c>
      <c r="D181" s="269"/>
      <c r="E181" s="270">
        <v>250.58</v>
      </c>
      <c r="F181" s="285"/>
      <c r="G181" s="263"/>
      <c r="H181" s="315"/>
      <c r="I181" s="305"/>
      <c r="J181" s="285"/>
      <c r="K181" s="263"/>
      <c r="L181" s="263"/>
      <c r="M181" s="263"/>
      <c r="N181" s="264"/>
      <c r="O181" s="264"/>
      <c r="P181" s="264"/>
      <c r="Q181" s="264"/>
      <c r="R181" s="263"/>
      <c r="S181" s="263"/>
      <c r="T181" s="263"/>
      <c r="U181" s="263"/>
      <c r="V181" s="263"/>
      <c r="W181" s="263"/>
      <c r="X181" s="263"/>
      <c r="Y181" s="263"/>
      <c r="Z181" s="265"/>
      <c r="AA181" s="265"/>
      <c r="AB181" s="265"/>
      <c r="AC181" s="265"/>
      <c r="AD181" s="265"/>
      <c r="AE181" s="265"/>
      <c r="AF181" s="265"/>
      <c r="AG181" s="265" t="s">
        <v>171</v>
      </c>
      <c r="AH181" s="265">
        <v>0</v>
      </c>
      <c r="AI181" s="265"/>
      <c r="AJ181" s="265"/>
      <c r="AK181" s="265"/>
      <c r="AL181" s="265"/>
      <c r="AM181" s="265"/>
      <c r="AN181" s="265"/>
      <c r="AO181" s="265"/>
      <c r="AP181" s="265"/>
      <c r="AQ181" s="265"/>
      <c r="AR181" s="265"/>
      <c r="AS181" s="265"/>
      <c r="AT181" s="265"/>
      <c r="AU181" s="265"/>
      <c r="AV181" s="265"/>
      <c r="AW181" s="265"/>
      <c r="AX181" s="265"/>
      <c r="AY181" s="265"/>
      <c r="AZ181" s="265"/>
      <c r="BA181" s="265"/>
      <c r="BB181" s="265"/>
      <c r="BC181" s="265"/>
      <c r="BD181" s="265"/>
      <c r="BE181" s="265"/>
      <c r="BF181" s="265"/>
      <c r="BG181" s="265"/>
      <c r="BH181" s="265"/>
    </row>
    <row r="182" spans="1:60" outlineLevel="1" x14ac:dyDescent="0.2">
      <c r="A182" s="256">
        <v>51</v>
      </c>
      <c r="B182" s="257" t="s">
        <v>2159</v>
      </c>
      <c r="C182" s="258" t="s">
        <v>2160</v>
      </c>
      <c r="D182" s="259" t="s">
        <v>525</v>
      </c>
      <c r="E182" s="260">
        <v>2.2109999999999999</v>
      </c>
      <c r="F182" s="229"/>
      <c r="G182" s="300">
        <f>E182*F182</f>
        <v>0</v>
      </c>
      <c r="H182" s="314"/>
      <c r="I182" s="301">
        <f>H182*E182</f>
        <v>0</v>
      </c>
      <c r="J182" s="229"/>
      <c r="K182" s="300">
        <f>J182*E182</f>
        <v>0</v>
      </c>
      <c r="L182" s="300">
        <v>15</v>
      </c>
      <c r="M182" s="300">
        <v>658.5474999999999</v>
      </c>
      <c r="N182" s="260">
        <v>0</v>
      </c>
      <c r="O182" s="260">
        <v>0</v>
      </c>
      <c r="P182" s="260">
        <v>0</v>
      </c>
      <c r="Q182" s="260">
        <v>0</v>
      </c>
      <c r="R182" s="300"/>
      <c r="S182" s="300" t="s">
        <v>1916</v>
      </c>
      <c r="T182" s="300" t="s">
        <v>1916</v>
      </c>
      <c r="U182" s="300">
        <v>0.45</v>
      </c>
      <c r="V182" s="300">
        <v>0.99495</v>
      </c>
      <c r="W182" s="300"/>
      <c r="X182" s="261" t="s">
        <v>1917</v>
      </c>
      <c r="Y182" s="263" t="s">
        <v>1918</v>
      </c>
      <c r="Z182" s="302">
        <f>I182</f>
        <v>0</v>
      </c>
      <c r="AA182" s="302">
        <f>K182</f>
        <v>0</v>
      </c>
      <c r="AB182" s="302">
        <f>M182</f>
        <v>658.5474999999999</v>
      </c>
      <c r="AC182" s="303">
        <f>O182</f>
        <v>0</v>
      </c>
      <c r="AD182" s="303">
        <f>Q182</f>
        <v>0</v>
      </c>
      <c r="AE182" s="302">
        <f>V182</f>
        <v>0.99495</v>
      </c>
      <c r="AF182" s="302">
        <f>G182</f>
        <v>0</v>
      </c>
      <c r="AG182" s="265" t="s">
        <v>1919</v>
      </c>
      <c r="AH182" s="265"/>
      <c r="AI182" s="265"/>
      <c r="AJ182" s="265"/>
      <c r="AK182" s="265"/>
      <c r="AL182" s="265"/>
      <c r="AM182" s="265"/>
      <c r="AN182" s="265"/>
      <c r="AO182" s="265"/>
      <c r="AP182" s="265"/>
      <c r="AQ182" s="265"/>
      <c r="AR182" s="265"/>
      <c r="AS182" s="265"/>
      <c r="AT182" s="265"/>
      <c r="AU182" s="265"/>
      <c r="AV182" s="265"/>
      <c r="AW182" s="265"/>
      <c r="AX182" s="265"/>
      <c r="AY182" s="265"/>
      <c r="AZ182" s="265"/>
      <c r="BA182" s="265"/>
      <c r="BB182" s="265"/>
      <c r="BC182" s="265"/>
      <c r="BD182" s="265"/>
      <c r="BE182" s="265"/>
      <c r="BF182" s="265"/>
      <c r="BG182" s="265"/>
      <c r="BH182" s="265"/>
    </row>
    <row r="183" spans="1:60" outlineLevel="2" x14ac:dyDescent="0.2">
      <c r="A183" s="266"/>
      <c r="B183" s="267"/>
      <c r="C183" s="268" t="s">
        <v>1725</v>
      </c>
      <c r="D183" s="269"/>
      <c r="E183" s="270">
        <v>2.2109999999999999</v>
      </c>
      <c r="F183" s="285"/>
      <c r="G183" s="263"/>
      <c r="H183" s="315"/>
      <c r="I183" s="305"/>
      <c r="J183" s="285"/>
      <c r="K183" s="263"/>
      <c r="L183" s="263"/>
      <c r="M183" s="263"/>
      <c r="N183" s="264"/>
      <c r="O183" s="264"/>
      <c r="P183" s="264"/>
      <c r="Q183" s="264"/>
      <c r="R183" s="263"/>
      <c r="S183" s="263"/>
      <c r="T183" s="263"/>
      <c r="U183" s="263"/>
      <c r="V183" s="263"/>
      <c r="W183" s="263"/>
      <c r="X183" s="263"/>
      <c r="Y183" s="263"/>
      <c r="Z183" s="265"/>
      <c r="AA183" s="265"/>
      <c r="AB183" s="265"/>
      <c r="AC183" s="265"/>
      <c r="AD183" s="265"/>
      <c r="AE183" s="265"/>
      <c r="AF183" s="265"/>
      <c r="AG183" s="265" t="s">
        <v>171</v>
      </c>
      <c r="AH183" s="265">
        <v>0</v>
      </c>
      <c r="AI183" s="265"/>
      <c r="AJ183" s="265"/>
      <c r="AK183" s="265"/>
      <c r="AL183" s="265"/>
      <c r="AM183" s="265"/>
      <c r="AN183" s="265"/>
      <c r="AO183" s="265"/>
      <c r="AP183" s="265"/>
      <c r="AQ183" s="265"/>
      <c r="AR183" s="265"/>
      <c r="AS183" s="265"/>
      <c r="AT183" s="265"/>
      <c r="AU183" s="265"/>
      <c r="AV183" s="265"/>
      <c r="AW183" s="265"/>
      <c r="AX183" s="265"/>
      <c r="AY183" s="265"/>
      <c r="AZ183" s="265"/>
      <c r="BA183" s="265"/>
      <c r="BB183" s="265"/>
      <c r="BC183" s="265"/>
      <c r="BD183" s="265"/>
      <c r="BE183" s="265"/>
      <c r="BF183" s="265"/>
      <c r="BG183" s="265"/>
      <c r="BH183" s="265"/>
    </row>
    <row r="184" spans="1:60" outlineLevel="1" x14ac:dyDescent="0.2">
      <c r="A184" s="256">
        <v>52</v>
      </c>
      <c r="B184" s="257" t="s">
        <v>2161</v>
      </c>
      <c r="C184" s="258" t="s">
        <v>2162</v>
      </c>
      <c r="D184" s="259" t="s">
        <v>525</v>
      </c>
      <c r="E184" s="260">
        <v>2.2109999999999999</v>
      </c>
      <c r="F184" s="229"/>
      <c r="G184" s="300">
        <f>E184*F184</f>
        <v>0</v>
      </c>
      <c r="H184" s="314"/>
      <c r="I184" s="301">
        <f>H184*E184</f>
        <v>0</v>
      </c>
      <c r="J184" s="229"/>
      <c r="K184" s="300">
        <f>J184*E184</f>
        <v>0</v>
      </c>
      <c r="L184" s="300">
        <v>15</v>
      </c>
      <c r="M184" s="300">
        <v>654.72950000000003</v>
      </c>
      <c r="N184" s="260">
        <v>0</v>
      </c>
      <c r="O184" s="260">
        <v>0</v>
      </c>
      <c r="P184" s="260">
        <v>0</v>
      </c>
      <c r="Q184" s="260">
        <v>0</v>
      </c>
      <c r="R184" s="300"/>
      <c r="S184" s="300" t="s">
        <v>1916</v>
      </c>
      <c r="T184" s="300" t="s">
        <v>1916</v>
      </c>
      <c r="U184" s="300">
        <v>0.45</v>
      </c>
      <c r="V184" s="300">
        <v>0.99495</v>
      </c>
      <c r="W184" s="300"/>
      <c r="X184" s="261" t="s">
        <v>1917</v>
      </c>
      <c r="Y184" s="263" t="s">
        <v>1918</v>
      </c>
      <c r="Z184" s="302">
        <f>I184</f>
        <v>0</v>
      </c>
      <c r="AA184" s="302">
        <f>K184</f>
        <v>0</v>
      </c>
      <c r="AB184" s="302">
        <f>M184</f>
        <v>654.72950000000003</v>
      </c>
      <c r="AC184" s="303">
        <f>O184</f>
        <v>0</v>
      </c>
      <c r="AD184" s="303">
        <f>Q184</f>
        <v>0</v>
      </c>
      <c r="AE184" s="302">
        <f>V184</f>
        <v>0.99495</v>
      </c>
      <c r="AF184" s="302">
        <f>G184</f>
        <v>0</v>
      </c>
      <c r="AG184" s="265" t="s">
        <v>1919</v>
      </c>
      <c r="AH184" s="265"/>
      <c r="AI184" s="265"/>
      <c r="AJ184" s="265"/>
      <c r="AK184" s="265"/>
      <c r="AL184" s="265"/>
      <c r="AM184" s="265"/>
      <c r="AN184" s="265"/>
      <c r="AO184" s="265"/>
      <c r="AP184" s="265"/>
      <c r="AQ184" s="265"/>
      <c r="AR184" s="265"/>
      <c r="AS184" s="265"/>
      <c r="AT184" s="265"/>
      <c r="AU184" s="265"/>
      <c r="AV184" s="265"/>
      <c r="AW184" s="265"/>
      <c r="AX184" s="265"/>
      <c r="AY184" s="265"/>
      <c r="AZ184" s="265"/>
      <c r="BA184" s="265"/>
      <c r="BB184" s="265"/>
      <c r="BC184" s="265"/>
      <c r="BD184" s="265"/>
      <c r="BE184" s="265"/>
      <c r="BF184" s="265"/>
      <c r="BG184" s="265"/>
      <c r="BH184" s="265"/>
    </row>
    <row r="185" spans="1:60" outlineLevel="2" x14ac:dyDescent="0.2">
      <c r="A185" s="266"/>
      <c r="B185" s="267"/>
      <c r="C185" s="268" t="s">
        <v>1725</v>
      </c>
      <c r="D185" s="269"/>
      <c r="E185" s="270">
        <v>2.2109999999999999</v>
      </c>
      <c r="F185" s="285"/>
      <c r="G185" s="263"/>
      <c r="H185" s="315"/>
      <c r="I185" s="305"/>
      <c r="J185" s="285"/>
      <c r="K185" s="263"/>
      <c r="L185" s="263"/>
      <c r="M185" s="263"/>
      <c r="N185" s="264"/>
      <c r="O185" s="264"/>
      <c r="P185" s="264"/>
      <c r="Q185" s="264"/>
      <c r="R185" s="263"/>
      <c r="S185" s="263"/>
      <c r="T185" s="263"/>
      <c r="U185" s="263"/>
      <c r="V185" s="263"/>
      <c r="W185" s="263"/>
      <c r="X185" s="263"/>
      <c r="Y185" s="263"/>
      <c r="Z185" s="265"/>
      <c r="AA185" s="265"/>
      <c r="AB185" s="265"/>
      <c r="AC185" s="265"/>
      <c r="AD185" s="265"/>
      <c r="AE185" s="265"/>
      <c r="AF185" s="265"/>
      <c r="AG185" s="265" t="s">
        <v>171</v>
      </c>
      <c r="AH185" s="265">
        <v>0</v>
      </c>
      <c r="AI185" s="265"/>
      <c r="AJ185" s="265"/>
      <c r="AK185" s="265"/>
      <c r="AL185" s="265"/>
      <c r="AM185" s="265"/>
      <c r="AN185" s="265"/>
      <c r="AO185" s="265"/>
      <c r="AP185" s="265"/>
      <c r="AQ185" s="265"/>
      <c r="AR185" s="265"/>
      <c r="AS185" s="265"/>
      <c r="AT185" s="265"/>
      <c r="AU185" s="265"/>
      <c r="AV185" s="265"/>
      <c r="AW185" s="265"/>
      <c r="AX185" s="265"/>
      <c r="AY185" s="265"/>
      <c r="AZ185" s="265"/>
      <c r="BA185" s="265"/>
      <c r="BB185" s="265"/>
      <c r="BC185" s="265"/>
      <c r="BD185" s="265"/>
      <c r="BE185" s="265"/>
      <c r="BF185" s="265"/>
      <c r="BG185" s="265"/>
      <c r="BH185" s="265"/>
    </row>
    <row r="186" spans="1:60" outlineLevel="1" x14ac:dyDescent="0.2">
      <c r="A186" s="256">
        <v>53</v>
      </c>
      <c r="B186" s="257" t="s">
        <v>2163</v>
      </c>
      <c r="C186" s="258" t="s">
        <v>2164</v>
      </c>
      <c r="D186" s="259" t="s">
        <v>525</v>
      </c>
      <c r="E186" s="260">
        <v>2.2109999999999999</v>
      </c>
      <c r="F186" s="229"/>
      <c r="G186" s="300">
        <f>E186*F186</f>
        <v>0</v>
      </c>
      <c r="H186" s="314"/>
      <c r="I186" s="301">
        <f>H186*E186</f>
        <v>0</v>
      </c>
      <c r="J186" s="229"/>
      <c r="K186" s="300">
        <f>J186*E186</f>
        <v>0</v>
      </c>
      <c r="L186" s="300">
        <v>15</v>
      </c>
      <c r="M186" s="300">
        <v>1856.1344999999999</v>
      </c>
      <c r="N186" s="260">
        <v>0</v>
      </c>
      <c r="O186" s="260">
        <v>0</v>
      </c>
      <c r="P186" s="260">
        <v>0</v>
      </c>
      <c r="Q186" s="260">
        <v>0</v>
      </c>
      <c r="R186" s="300"/>
      <c r="S186" s="300" t="s">
        <v>1916</v>
      </c>
      <c r="T186" s="300" t="s">
        <v>1916</v>
      </c>
      <c r="U186" s="300">
        <v>1.28</v>
      </c>
      <c r="V186" s="300">
        <v>2.8300799999999997</v>
      </c>
      <c r="W186" s="300"/>
      <c r="X186" s="261" t="s">
        <v>1917</v>
      </c>
      <c r="Y186" s="263" t="s">
        <v>1918</v>
      </c>
      <c r="Z186" s="302">
        <f>I186</f>
        <v>0</v>
      </c>
      <c r="AA186" s="302">
        <f>K186</f>
        <v>0</v>
      </c>
      <c r="AB186" s="302">
        <f>M186</f>
        <v>1856.1344999999999</v>
      </c>
      <c r="AC186" s="303">
        <f>O186</f>
        <v>0</v>
      </c>
      <c r="AD186" s="303">
        <f>Q186</f>
        <v>0</v>
      </c>
      <c r="AE186" s="302">
        <f>V186</f>
        <v>2.8300799999999997</v>
      </c>
      <c r="AF186" s="302">
        <f>G186</f>
        <v>0</v>
      </c>
      <c r="AG186" s="265" t="s">
        <v>1919</v>
      </c>
      <c r="AH186" s="265"/>
      <c r="AI186" s="265"/>
      <c r="AJ186" s="265"/>
      <c r="AK186" s="265"/>
      <c r="AL186" s="265"/>
      <c r="AM186" s="265"/>
      <c r="AN186" s="265"/>
      <c r="AO186" s="265"/>
      <c r="AP186" s="265"/>
      <c r="AQ186" s="265"/>
      <c r="AR186" s="265"/>
      <c r="AS186" s="265"/>
      <c r="AT186" s="265"/>
      <c r="AU186" s="265"/>
      <c r="AV186" s="265"/>
      <c r="AW186" s="265"/>
      <c r="AX186" s="265"/>
      <c r="AY186" s="265"/>
      <c r="AZ186" s="265"/>
      <c r="BA186" s="265"/>
      <c r="BB186" s="265"/>
      <c r="BC186" s="265"/>
      <c r="BD186" s="265"/>
      <c r="BE186" s="265"/>
      <c r="BF186" s="265"/>
      <c r="BG186" s="265"/>
      <c r="BH186" s="265"/>
    </row>
    <row r="187" spans="1:60" outlineLevel="2" x14ac:dyDescent="0.2">
      <c r="A187" s="266"/>
      <c r="B187" s="267"/>
      <c r="C187" s="268" t="s">
        <v>1725</v>
      </c>
      <c r="D187" s="269"/>
      <c r="E187" s="270">
        <v>2.2109999999999999</v>
      </c>
      <c r="F187" s="285"/>
      <c r="G187" s="263"/>
      <c r="H187" s="315"/>
      <c r="I187" s="305"/>
      <c r="J187" s="285"/>
      <c r="K187" s="263"/>
      <c r="L187" s="263"/>
      <c r="M187" s="263"/>
      <c r="N187" s="264"/>
      <c r="O187" s="264"/>
      <c r="P187" s="264"/>
      <c r="Q187" s="264"/>
      <c r="R187" s="263"/>
      <c r="S187" s="263"/>
      <c r="T187" s="263"/>
      <c r="U187" s="263"/>
      <c r="V187" s="263"/>
      <c r="W187" s="263"/>
      <c r="X187" s="263"/>
      <c r="Y187" s="263"/>
      <c r="Z187" s="265"/>
      <c r="AA187" s="265"/>
      <c r="AB187" s="265"/>
      <c r="AC187" s="265"/>
      <c r="AD187" s="265"/>
      <c r="AE187" s="265"/>
      <c r="AF187" s="265"/>
      <c r="AG187" s="265" t="s">
        <v>171</v>
      </c>
      <c r="AH187" s="265">
        <v>0</v>
      </c>
      <c r="AI187" s="265"/>
      <c r="AJ187" s="265"/>
      <c r="AK187" s="265"/>
      <c r="AL187" s="265"/>
      <c r="AM187" s="265"/>
      <c r="AN187" s="265"/>
      <c r="AO187" s="265"/>
      <c r="AP187" s="265"/>
      <c r="AQ187" s="265"/>
      <c r="AR187" s="265"/>
      <c r="AS187" s="265"/>
      <c r="AT187" s="265"/>
      <c r="AU187" s="265"/>
      <c r="AV187" s="265"/>
      <c r="AW187" s="265"/>
      <c r="AX187" s="265"/>
      <c r="AY187" s="265"/>
      <c r="AZ187" s="265"/>
      <c r="BA187" s="265"/>
      <c r="BB187" s="265"/>
      <c r="BC187" s="265"/>
      <c r="BD187" s="265"/>
      <c r="BE187" s="265"/>
      <c r="BF187" s="265"/>
      <c r="BG187" s="265"/>
      <c r="BH187" s="265"/>
    </row>
    <row r="188" spans="1:60" ht="22.5" outlineLevel="1" x14ac:dyDescent="0.2">
      <c r="A188" s="256">
        <v>54</v>
      </c>
      <c r="B188" s="257" t="s">
        <v>2165</v>
      </c>
      <c r="C188" s="258" t="s">
        <v>2166</v>
      </c>
      <c r="D188" s="259" t="s">
        <v>397</v>
      </c>
      <c r="E188" s="260">
        <v>16.5825</v>
      </c>
      <c r="F188" s="229"/>
      <c r="G188" s="300">
        <f>E188*F188</f>
        <v>0</v>
      </c>
      <c r="H188" s="314"/>
      <c r="I188" s="301">
        <f>H188*E188</f>
        <v>0</v>
      </c>
      <c r="J188" s="229"/>
      <c r="K188" s="300">
        <f>J188*E188</f>
        <v>0</v>
      </c>
      <c r="L188" s="300">
        <v>15</v>
      </c>
      <c r="M188" s="300">
        <v>156.37699999999998</v>
      </c>
      <c r="N188" s="260">
        <v>6.0000000000000002E-5</v>
      </c>
      <c r="O188" s="260">
        <v>9.9495000000000009E-4</v>
      </c>
      <c r="P188" s="260">
        <v>0</v>
      </c>
      <c r="Q188" s="260">
        <v>0</v>
      </c>
      <c r="R188" s="300" t="s">
        <v>1978</v>
      </c>
      <c r="S188" s="300" t="s">
        <v>1916</v>
      </c>
      <c r="T188" s="300" t="s">
        <v>1916</v>
      </c>
      <c r="U188" s="300">
        <v>0</v>
      </c>
      <c r="V188" s="300">
        <v>0</v>
      </c>
      <c r="W188" s="300"/>
      <c r="X188" s="261" t="s">
        <v>1938</v>
      </c>
      <c r="Y188" s="263" t="s">
        <v>1918</v>
      </c>
      <c r="Z188" s="302">
        <f>I188</f>
        <v>0</v>
      </c>
      <c r="AA188" s="302">
        <f>K188</f>
        <v>0</v>
      </c>
      <c r="AB188" s="302">
        <f>M188</f>
        <v>156.37699999999998</v>
      </c>
      <c r="AC188" s="303">
        <f>O188</f>
        <v>9.9495000000000009E-4</v>
      </c>
      <c r="AD188" s="303">
        <f>Q188</f>
        <v>0</v>
      </c>
      <c r="AE188" s="302">
        <f>V188</f>
        <v>0</v>
      </c>
      <c r="AF188" s="302">
        <f>G188</f>
        <v>0</v>
      </c>
      <c r="AG188" s="265" t="s">
        <v>1939</v>
      </c>
      <c r="AH188" s="265"/>
      <c r="AI188" s="265"/>
      <c r="AJ188" s="265"/>
      <c r="AK188" s="265"/>
      <c r="AL188" s="265"/>
      <c r="AM188" s="265"/>
      <c r="AN188" s="265"/>
      <c r="AO188" s="265"/>
      <c r="AP188" s="265"/>
      <c r="AQ188" s="265"/>
      <c r="AR188" s="265"/>
      <c r="AS188" s="265"/>
      <c r="AT188" s="265"/>
      <c r="AU188" s="265"/>
      <c r="AV188" s="265"/>
      <c r="AW188" s="265"/>
      <c r="AX188" s="265"/>
      <c r="AY188" s="265"/>
      <c r="AZ188" s="265"/>
      <c r="BA188" s="265"/>
      <c r="BB188" s="265"/>
      <c r="BC188" s="265"/>
      <c r="BD188" s="265"/>
      <c r="BE188" s="265"/>
      <c r="BF188" s="265"/>
      <c r="BG188" s="265"/>
      <c r="BH188" s="265"/>
    </row>
    <row r="189" spans="1:60" outlineLevel="2" x14ac:dyDescent="0.2">
      <c r="A189" s="266"/>
      <c r="B189" s="267"/>
      <c r="C189" s="268" t="s">
        <v>2167</v>
      </c>
      <c r="D189" s="269"/>
      <c r="E189" s="270">
        <v>16.5825</v>
      </c>
      <c r="F189" s="285"/>
      <c r="G189" s="263"/>
      <c r="H189" s="315"/>
      <c r="I189" s="305"/>
      <c r="J189" s="285"/>
      <c r="K189" s="263"/>
      <c r="L189" s="263"/>
      <c r="M189" s="263"/>
      <c r="N189" s="264"/>
      <c r="O189" s="264"/>
      <c r="P189" s="264"/>
      <c r="Q189" s="264"/>
      <c r="R189" s="263"/>
      <c r="S189" s="263"/>
      <c r="T189" s="263"/>
      <c r="U189" s="263"/>
      <c r="V189" s="263"/>
      <c r="W189" s="263"/>
      <c r="X189" s="263"/>
      <c r="Y189" s="263"/>
      <c r="Z189" s="265"/>
      <c r="AA189" s="265"/>
      <c r="AB189" s="265"/>
      <c r="AC189" s="265"/>
      <c r="AD189" s="265"/>
      <c r="AE189" s="265"/>
      <c r="AF189" s="265"/>
      <c r="AG189" s="265" t="s">
        <v>171</v>
      </c>
      <c r="AH189" s="265">
        <v>5</v>
      </c>
      <c r="AI189" s="265"/>
      <c r="AJ189" s="265"/>
      <c r="AK189" s="265"/>
      <c r="AL189" s="265"/>
      <c r="AM189" s="265"/>
      <c r="AN189" s="265"/>
      <c r="AO189" s="265"/>
      <c r="AP189" s="265"/>
      <c r="AQ189" s="265"/>
      <c r="AR189" s="265"/>
      <c r="AS189" s="265"/>
      <c r="AT189" s="265"/>
      <c r="AU189" s="265"/>
      <c r="AV189" s="265"/>
      <c r="AW189" s="265"/>
      <c r="AX189" s="265"/>
      <c r="AY189" s="265"/>
      <c r="AZ189" s="265"/>
      <c r="BA189" s="265"/>
      <c r="BB189" s="265"/>
      <c r="BC189" s="265"/>
      <c r="BD189" s="265"/>
      <c r="BE189" s="265"/>
      <c r="BF189" s="265"/>
      <c r="BG189" s="265"/>
      <c r="BH189" s="265"/>
    </row>
    <row r="190" spans="1:60" outlineLevel="1" x14ac:dyDescent="0.2">
      <c r="A190" s="256">
        <v>57</v>
      </c>
      <c r="B190" s="257" t="s">
        <v>2168</v>
      </c>
      <c r="C190" s="258" t="s">
        <v>2169</v>
      </c>
      <c r="D190" s="259" t="s">
        <v>397</v>
      </c>
      <c r="E190" s="260">
        <v>250.58</v>
      </c>
      <c r="F190" s="229"/>
      <c r="G190" s="300">
        <f>E190*F190</f>
        <v>0</v>
      </c>
      <c r="H190" s="314"/>
      <c r="I190" s="301">
        <f>H190*E190</f>
        <v>0</v>
      </c>
      <c r="J190" s="229"/>
      <c r="K190" s="300">
        <f>J190*E190</f>
        <v>0</v>
      </c>
      <c r="L190" s="300">
        <v>15</v>
      </c>
      <c r="M190" s="300">
        <v>2161.2524999999996</v>
      </c>
      <c r="N190" s="260">
        <v>0</v>
      </c>
      <c r="O190" s="260">
        <v>0</v>
      </c>
      <c r="P190" s="260">
        <v>0</v>
      </c>
      <c r="Q190" s="260">
        <v>0</v>
      </c>
      <c r="R190" s="300" t="s">
        <v>1978</v>
      </c>
      <c r="S190" s="300" t="s">
        <v>1916</v>
      </c>
      <c r="T190" s="300" t="s">
        <v>1916</v>
      </c>
      <c r="U190" s="300">
        <v>0</v>
      </c>
      <c r="V190" s="300">
        <v>0</v>
      </c>
      <c r="W190" s="300"/>
      <c r="X190" s="261" t="s">
        <v>1938</v>
      </c>
      <c r="Y190" s="263" t="s">
        <v>1918</v>
      </c>
      <c r="Z190" s="302">
        <f>I190</f>
        <v>0</v>
      </c>
      <c r="AA190" s="302">
        <f>K190</f>
        <v>0</v>
      </c>
      <c r="AB190" s="302">
        <f>M190</f>
        <v>2161.2524999999996</v>
      </c>
      <c r="AC190" s="303">
        <f>O190</f>
        <v>0</v>
      </c>
      <c r="AD190" s="303">
        <f>Q190</f>
        <v>0</v>
      </c>
      <c r="AE190" s="302">
        <f>V190</f>
        <v>0</v>
      </c>
      <c r="AF190" s="302">
        <f>G190</f>
        <v>0</v>
      </c>
      <c r="AG190" s="265" t="s">
        <v>1939</v>
      </c>
      <c r="AH190" s="265"/>
      <c r="AI190" s="265"/>
      <c r="AJ190" s="265"/>
      <c r="AK190" s="265"/>
      <c r="AL190" s="265"/>
      <c r="AM190" s="265"/>
      <c r="AN190" s="265"/>
      <c r="AO190" s="265"/>
      <c r="AP190" s="265"/>
      <c r="AQ190" s="265"/>
      <c r="AR190" s="265"/>
      <c r="AS190" s="265"/>
      <c r="AT190" s="265"/>
      <c r="AU190" s="265"/>
      <c r="AV190" s="265"/>
      <c r="AW190" s="265"/>
      <c r="AX190" s="265"/>
      <c r="AY190" s="265"/>
      <c r="AZ190" s="265"/>
      <c r="BA190" s="265"/>
      <c r="BB190" s="265"/>
      <c r="BC190" s="265"/>
      <c r="BD190" s="265"/>
      <c r="BE190" s="265"/>
      <c r="BF190" s="265"/>
      <c r="BG190" s="265"/>
      <c r="BH190" s="265"/>
    </row>
    <row r="191" spans="1:60" outlineLevel="2" x14ac:dyDescent="0.2">
      <c r="A191" s="266"/>
      <c r="B191" s="267"/>
      <c r="C191" s="268" t="s">
        <v>2170</v>
      </c>
      <c r="D191" s="269"/>
      <c r="E191" s="270">
        <v>250.58</v>
      </c>
      <c r="F191" s="263"/>
      <c r="G191" s="263"/>
      <c r="H191" s="304"/>
      <c r="I191" s="305"/>
      <c r="J191" s="263"/>
      <c r="K191" s="263"/>
      <c r="L191" s="263"/>
      <c r="M191" s="263"/>
      <c r="N191" s="264"/>
      <c r="O191" s="264"/>
      <c r="P191" s="264"/>
      <c r="Q191" s="264"/>
      <c r="R191" s="263"/>
      <c r="S191" s="263"/>
      <c r="T191" s="263"/>
      <c r="U191" s="263"/>
      <c r="V191" s="263"/>
      <c r="W191" s="263"/>
      <c r="X191" s="263"/>
      <c r="Y191" s="263"/>
      <c r="Z191" s="265"/>
      <c r="AA191" s="265"/>
      <c r="AB191" s="265"/>
      <c r="AC191" s="265"/>
      <c r="AD191" s="265"/>
      <c r="AE191" s="265"/>
      <c r="AF191" s="265"/>
      <c r="AG191" s="265" t="s">
        <v>171</v>
      </c>
      <c r="AH191" s="265">
        <v>5</v>
      </c>
      <c r="AI191" s="265"/>
      <c r="AJ191" s="265"/>
      <c r="AK191" s="265"/>
      <c r="AL191" s="265"/>
      <c r="AM191" s="265"/>
      <c r="AN191" s="265"/>
      <c r="AO191" s="265"/>
      <c r="AP191" s="265"/>
      <c r="AQ191" s="265"/>
      <c r="AR191" s="265"/>
      <c r="AS191" s="265"/>
      <c r="AT191" s="265"/>
      <c r="AU191" s="265"/>
      <c r="AV191" s="265"/>
      <c r="AW191" s="265"/>
      <c r="AX191" s="265"/>
      <c r="AY191" s="265"/>
      <c r="AZ191" s="265"/>
      <c r="BA191" s="265"/>
      <c r="BB191" s="265"/>
      <c r="BC191" s="265"/>
      <c r="BD191" s="265"/>
      <c r="BE191" s="265"/>
      <c r="BF191" s="265"/>
      <c r="BG191" s="265"/>
      <c r="BH191" s="265"/>
    </row>
    <row r="192" spans="1:60" x14ac:dyDescent="0.2">
      <c r="A192" s="242"/>
      <c r="B192" s="243"/>
      <c r="C192" s="277"/>
      <c r="D192" s="244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  <c r="X192" s="242"/>
      <c r="Y192" s="242"/>
      <c r="AE192" s="230">
        <v>15</v>
      </c>
      <c r="AF192" s="230">
        <v>21</v>
      </c>
      <c r="AG192" s="230" t="s">
        <v>42</v>
      </c>
    </row>
    <row r="193" spans="1:44" x14ac:dyDescent="0.2">
      <c r="A193" s="290"/>
      <c r="B193" s="308" t="s">
        <v>2171</v>
      </c>
      <c r="C193" s="309"/>
      <c r="D193" s="310"/>
      <c r="E193" s="311"/>
      <c r="F193" s="312"/>
      <c r="G193" s="312">
        <f>G162+G102+G82+G77+G51+G34+G8</f>
        <v>0</v>
      </c>
      <c r="H193" s="296"/>
      <c r="I193" s="295"/>
      <c r="J193" s="295"/>
      <c r="K193" s="295"/>
      <c r="L193" s="295"/>
      <c r="M193" s="295">
        <f>SUM(AB194:AB222)</f>
        <v>0</v>
      </c>
      <c r="N193" s="294"/>
      <c r="O193" s="294">
        <f>SUM(AC194:AC222)</f>
        <v>0</v>
      </c>
      <c r="P193" s="294"/>
      <c r="Q193" s="294">
        <f>SUM(AD194:AD222)</f>
        <v>0</v>
      </c>
      <c r="R193" s="295"/>
      <c r="S193" s="295"/>
      <c r="T193" s="295"/>
      <c r="U193" s="295"/>
      <c r="V193" s="295">
        <f>SUM(AE194:AE222)</f>
        <v>0</v>
      </c>
      <c r="W193" s="295"/>
      <c r="X193" s="298"/>
      <c r="AG193" s="230" t="s">
        <v>1943</v>
      </c>
      <c r="AR193" s="313"/>
    </row>
    <row r="194" spans="1:44" x14ac:dyDescent="0.2">
      <c r="D194" s="236"/>
    </row>
    <row r="195" spans="1:44" x14ac:dyDescent="0.2">
      <c r="D195" s="236"/>
    </row>
    <row r="196" spans="1:44" x14ac:dyDescent="0.2">
      <c r="D196" s="236"/>
    </row>
    <row r="197" spans="1:44" x14ac:dyDescent="0.2">
      <c r="D197" s="236"/>
    </row>
    <row r="198" spans="1:44" x14ac:dyDescent="0.2">
      <c r="D198" s="236"/>
    </row>
    <row r="199" spans="1:44" x14ac:dyDescent="0.2">
      <c r="D199" s="236"/>
    </row>
    <row r="200" spans="1:44" x14ac:dyDescent="0.2">
      <c r="D200" s="236"/>
    </row>
    <row r="201" spans="1:44" x14ac:dyDescent="0.2">
      <c r="D201" s="236"/>
    </row>
    <row r="202" spans="1:44" x14ac:dyDescent="0.2">
      <c r="D202" s="236"/>
    </row>
    <row r="203" spans="1:44" x14ac:dyDescent="0.2">
      <c r="D203" s="236"/>
    </row>
    <row r="204" spans="1:44" x14ac:dyDescent="0.2">
      <c r="D204" s="236"/>
    </row>
    <row r="205" spans="1:44" x14ac:dyDescent="0.2">
      <c r="D205" s="236"/>
    </row>
    <row r="206" spans="1:44" x14ac:dyDescent="0.2">
      <c r="D206" s="236"/>
    </row>
    <row r="207" spans="1:44" x14ac:dyDescent="0.2">
      <c r="D207" s="236"/>
    </row>
    <row r="208" spans="1:44" x14ac:dyDescent="0.2">
      <c r="D208" s="236"/>
    </row>
    <row r="209" spans="4:4" x14ac:dyDescent="0.2">
      <c r="D209" s="236"/>
    </row>
    <row r="210" spans="4:4" x14ac:dyDescent="0.2">
      <c r="D210" s="236"/>
    </row>
    <row r="211" spans="4:4" x14ac:dyDescent="0.2">
      <c r="D211" s="236"/>
    </row>
    <row r="212" spans="4:4" x14ac:dyDescent="0.2">
      <c r="D212" s="236"/>
    </row>
    <row r="213" spans="4:4" x14ac:dyDescent="0.2">
      <c r="D213" s="236"/>
    </row>
    <row r="214" spans="4:4" x14ac:dyDescent="0.2">
      <c r="D214" s="236"/>
    </row>
    <row r="215" spans="4:4" x14ac:dyDescent="0.2">
      <c r="D215" s="236"/>
    </row>
    <row r="216" spans="4:4" x14ac:dyDescent="0.2">
      <c r="D216" s="236"/>
    </row>
    <row r="217" spans="4:4" x14ac:dyDescent="0.2">
      <c r="D217" s="236"/>
    </row>
    <row r="218" spans="4:4" x14ac:dyDescent="0.2">
      <c r="D218" s="236"/>
    </row>
    <row r="219" spans="4:4" x14ac:dyDescent="0.2">
      <c r="D219" s="236"/>
    </row>
    <row r="220" spans="4:4" x14ac:dyDescent="0.2">
      <c r="D220" s="236"/>
    </row>
    <row r="221" spans="4:4" x14ac:dyDescent="0.2">
      <c r="D221" s="236"/>
    </row>
    <row r="222" spans="4:4" x14ac:dyDescent="0.2">
      <c r="D222" s="236"/>
    </row>
    <row r="223" spans="4:4" x14ac:dyDescent="0.2">
      <c r="D223" s="236"/>
    </row>
    <row r="224" spans="4:4" x14ac:dyDescent="0.2">
      <c r="D224" s="236"/>
    </row>
    <row r="225" spans="4:4" x14ac:dyDescent="0.2">
      <c r="D225" s="236"/>
    </row>
    <row r="226" spans="4:4" x14ac:dyDescent="0.2">
      <c r="D226" s="236"/>
    </row>
    <row r="227" spans="4:4" x14ac:dyDescent="0.2">
      <c r="D227" s="236"/>
    </row>
    <row r="228" spans="4:4" x14ac:dyDescent="0.2">
      <c r="D228" s="236"/>
    </row>
    <row r="229" spans="4:4" x14ac:dyDescent="0.2">
      <c r="D229" s="236"/>
    </row>
    <row r="230" spans="4:4" x14ac:dyDescent="0.2">
      <c r="D230" s="236"/>
    </row>
    <row r="231" spans="4:4" x14ac:dyDescent="0.2">
      <c r="D231" s="236"/>
    </row>
    <row r="232" spans="4:4" x14ac:dyDescent="0.2">
      <c r="D232" s="236"/>
    </row>
    <row r="233" spans="4:4" x14ac:dyDescent="0.2">
      <c r="D233" s="236"/>
    </row>
    <row r="234" spans="4:4" x14ac:dyDescent="0.2">
      <c r="D234" s="236"/>
    </row>
    <row r="235" spans="4:4" x14ac:dyDescent="0.2">
      <c r="D235" s="236"/>
    </row>
    <row r="236" spans="4:4" x14ac:dyDescent="0.2">
      <c r="D236" s="236"/>
    </row>
    <row r="237" spans="4:4" x14ac:dyDescent="0.2">
      <c r="D237" s="236"/>
    </row>
    <row r="238" spans="4:4" x14ac:dyDescent="0.2">
      <c r="D238" s="236"/>
    </row>
    <row r="239" spans="4:4" x14ac:dyDescent="0.2">
      <c r="D239" s="236"/>
    </row>
    <row r="240" spans="4:4" x14ac:dyDescent="0.2">
      <c r="D240" s="236"/>
    </row>
    <row r="241" spans="4:4" x14ac:dyDescent="0.2">
      <c r="D241" s="236"/>
    </row>
    <row r="242" spans="4:4" x14ac:dyDescent="0.2">
      <c r="D242" s="236"/>
    </row>
    <row r="243" spans="4:4" x14ac:dyDescent="0.2">
      <c r="D243" s="236"/>
    </row>
    <row r="244" spans="4:4" x14ac:dyDescent="0.2">
      <c r="D244" s="236"/>
    </row>
    <row r="245" spans="4:4" x14ac:dyDescent="0.2">
      <c r="D245" s="236"/>
    </row>
    <row r="246" spans="4:4" x14ac:dyDescent="0.2">
      <c r="D246" s="236"/>
    </row>
    <row r="247" spans="4:4" x14ac:dyDescent="0.2">
      <c r="D247" s="236"/>
    </row>
    <row r="248" spans="4:4" x14ac:dyDescent="0.2">
      <c r="D248" s="236"/>
    </row>
    <row r="249" spans="4:4" x14ac:dyDescent="0.2">
      <c r="D249" s="236"/>
    </row>
    <row r="250" spans="4:4" x14ac:dyDescent="0.2">
      <c r="D250" s="236"/>
    </row>
    <row r="251" spans="4:4" x14ac:dyDescent="0.2">
      <c r="D251" s="236"/>
    </row>
    <row r="252" spans="4:4" x14ac:dyDescent="0.2">
      <c r="D252" s="236"/>
    </row>
    <row r="253" spans="4:4" x14ac:dyDescent="0.2">
      <c r="D253" s="236"/>
    </row>
    <row r="254" spans="4:4" x14ac:dyDescent="0.2">
      <c r="D254" s="236"/>
    </row>
    <row r="255" spans="4:4" x14ac:dyDescent="0.2">
      <c r="D255" s="236"/>
    </row>
    <row r="256" spans="4:4" x14ac:dyDescent="0.2">
      <c r="D256" s="236"/>
    </row>
    <row r="257" spans="4:4" x14ac:dyDescent="0.2">
      <c r="D257" s="236"/>
    </row>
    <row r="258" spans="4:4" x14ac:dyDescent="0.2">
      <c r="D258" s="236"/>
    </row>
    <row r="259" spans="4:4" x14ac:dyDescent="0.2">
      <c r="D259" s="236"/>
    </row>
    <row r="260" spans="4:4" x14ac:dyDescent="0.2">
      <c r="D260" s="236"/>
    </row>
    <row r="261" spans="4:4" x14ac:dyDescent="0.2">
      <c r="D261" s="236"/>
    </row>
    <row r="262" spans="4:4" x14ac:dyDescent="0.2">
      <c r="D262" s="236"/>
    </row>
    <row r="263" spans="4:4" x14ac:dyDescent="0.2">
      <c r="D263" s="236"/>
    </row>
    <row r="264" spans="4:4" x14ac:dyDescent="0.2">
      <c r="D264" s="236"/>
    </row>
    <row r="265" spans="4:4" x14ac:dyDescent="0.2">
      <c r="D265" s="236"/>
    </row>
    <row r="266" spans="4:4" x14ac:dyDescent="0.2">
      <c r="D266" s="236"/>
    </row>
    <row r="267" spans="4:4" x14ac:dyDescent="0.2">
      <c r="D267" s="236"/>
    </row>
    <row r="268" spans="4:4" x14ac:dyDescent="0.2">
      <c r="D268" s="236"/>
    </row>
    <row r="269" spans="4:4" x14ac:dyDescent="0.2">
      <c r="D269" s="236"/>
    </row>
    <row r="270" spans="4:4" x14ac:dyDescent="0.2">
      <c r="D270" s="236"/>
    </row>
    <row r="271" spans="4:4" x14ac:dyDescent="0.2">
      <c r="D271" s="236"/>
    </row>
    <row r="272" spans="4:4" x14ac:dyDescent="0.2">
      <c r="D272" s="236"/>
    </row>
    <row r="273" spans="4:4" x14ac:dyDescent="0.2">
      <c r="D273" s="236"/>
    </row>
    <row r="274" spans="4:4" x14ac:dyDescent="0.2">
      <c r="D274" s="236"/>
    </row>
    <row r="275" spans="4:4" x14ac:dyDescent="0.2">
      <c r="D275" s="236"/>
    </row>
    <row r="276" spans="4:4" x14ac:dyDescent="0.2">
      <c r="D276" s="236"/>
    </row>
    <row r="277" spans="4:4" x14ac:dyDescent="0.2">
      <c r="D277" s="236"/>
    </row>
    <row r="278" spans="4:4" x14ac:dyDescent="0.2">
      <c r="D278" s="236"/>
    </row>
    <row r="279" spans="4:4" x14ac:dyDescent="0.2">
      <c r="D279" s="236"/>
    </row>
    <row r="280" spans="4:4" x14ac:dyDescent="0.2">
      <c r="D280" s="236"/>
    </row>
    <row r="281" spans="4:4" x14ac:dyDescent="0.2">
      <c r="D281" s="236"/>
    </row>
    <row r="282" spans="4:4" x14ac:dyDescent="0.2">
      <c r="D282" s="236"/>
    </row>
    <row r="283" spans="4:4" x14ac:dyDescent="0.2">
      <c r="D283" s="236"/>
    </row>
    <row r="284" spans="4:4" x14ac:dyDescent="0.2">
      <c r="D284" s="236"/>
    </row>
    <row r="285" spans="4:4" x14ac:dyDescent="0.2">
      <c r="D285" s="236"/>
    </row>
    <row r="286" spans="4:4" x14ac:dyDescent="0.2">
      <c r="D286" s="236"/>
    </row>
    <row r="287" spans="4:4" x14ac:dyDescent="0.2">
      <c r="D287" s="236"/>
    </row>
    <row r="288" spans="4:4" x14ac:dyDescent="0.2">
      <c r="D288" s="236"/>
    </row>
    <row r="289" spans="4:4" x14ac:dyDescent="0.2">
      <c r="D289" s="236"/>
    </row>
    <row r="290" spans="4:4" x14ac:dyDescent="0.2">
      <c r="D290" s="236"/>
    </row>
    <row r="291" spans="4:4" x14ac:dyDescent="0.2">
      <c r="D291" s="236"/>
    </row>
    <row r="292" spans="4:4" x14ac:dyDescent="0.2">
      <c r="D292" s="236"/>
    </row>
    <row r="293" spans="4:4" x14ac:dyDescent="0.2">
      <c r="D293" s="236"/>
    </row>
    <row r="294" spans="4:4" x14ac:dyDescent="0.2">
      <c r="D294" s="236"/>
    </row>
    <row r="295" spans="4:4" x14ac:dyDescent="0.2">
      <c r="D295" s="236"/>
    </row>
    <row r="296" spans="4:4" x14ac:dyDescent="0.2">
      <c r="D296" s="236"/>
    </row>
    <row r="297" spans="4:4" x14ac:dyDescent="0.2">
      <c r="D297" s="236"/>
    </row>
    <row r="298" spans="4:4" x14ac:dyDescent="0.2">
      <c r="D298" s="236"/>
    </row>
    <row r="299" spans="4:4" x14ac:dyDescent="0.2">
      <c r="D299" s="236"/>
    </row>
    <row r="300" spans="4:4" x14ac:dyDescent="0.2">
      <c r="D300" s="236"/>
    </row>
    <row r="301" spans="4:4" x14ac:dyDescent="0.2">
      <c r="D301" s="236"/>
    </row>
    <row r="302" spans="4:4" x14ac:dyDescent="0.2">
      <c r="D302" s="236"/>
    </row>
    <row r="303" spans="4:4" x14ac:dyDescent="0.2">
      <c r="D303" s="236"/>
    </row>
    <row r="304" spans="4:4" x14ac:dyDescent="0.2">
      <c r="D304" s="236"/>
    </row>
    <row r="305" spans="4:4" x14ac:dyDescent="0.2">
      <c r="D305" s="236"/>
    </row>
    <row r="306" spans="4:4" x14ac:dyDescent="0.2">
      <c r="D306" s="236"/>
    </row>
    <row r="307" spans="4:4" x14ac:dyDescent="0.2">
      <c r="D307" s="236"/>
    </row>
    <row r="308" spans="4:4" x14ac:dyDescent="0.2">
      <c r="D308" s="236"/>
    </row>
    <row r="309" spans="4:4" x14ac:dyDescent="0.2">
      <c r="D309" s="236"/>
    </row>
    <row r="310" spans="4:4" x14ac:dyDescent="0.2">
      <c r="D310" s="236"/>
    </row>
    <row r="311" spans="4:4" x14ac:dyDescent="0.2">
      <c r="D311" s="236"/>
    </row>
    <row r="312" spans="4:4" x14ac:dyDescent="0.2">
      <c r="D312" s="236"/>
    </row>
    <row r="313" spans="4:4" x14ac:dyDescent="0.2">
      <c r="D313" s="236"/>
    </row>
    <row r="314" spans="4:4" x14ac:dyDescent="0.2">
      <c r="D314" s="236"/>
    </row>
    <row r="315" spans="4:4" x14ac:dyDescent="0.2">
      <c r="D315" s="236"/>
    </row>
    <row r="316" spans="4:4" x14ac:dyDescent="0.2">
      <c r="D316" s="236"/>
    </row>
    <row r="317" spans="4:4" x14ac:dyDescent="0.2">
      <c r="D317" s="236"/>
    </row>
    <row r="318" spans="4:4" x14ac:dyDescent="0.2">
      <c r="D318" s="236"/>
    </row>
    <row r="319" spans="4:4" x14ac:dyDescent="0.2">
      <c r="D319" s="236"/>
    </row>
    <row r="320" spans="4:4" x14ac:dyDescent="0.2">
      <c r="D320" s="236"/>
    </row>
    <row r="321" spans="4:4" x14ac:dyDescent="0.2">
      <c r="D321" s="236"/>
    </row>
    <row r="322" spans="4:4" x14ac:dyDescent="0.2">
      <c r="D322" s="236"/>
    </row>
    <row r="323" spans="4:4" x14ac:dyDescent="0.2">
      <c r="D323" s="236"/>
    </row>
    <row r="324" spans="4:4" x14ac:dyDescent="0.2">
      <c r="D324" s="236"/>
    </row>
    <row r="325" spans="4:4" x14ac:dyDescent="0.2">
      <c r="D325" s="236"/>
    </row>
    <row r="326" spans="4:4" x14ac:dyDescent="0.2">
      <c r="D326" s="236"/>
    </row>
    <row r="327" spans="4:4" x14ac:dyDescent="0.2">
      <c r="D327" s="236"/>
    </row>
    <row r="328" spans="4:4" x14ac:dyDescent="0.2">
      <c r="D328" s="236"/>
    </row>
    <row r="329" spans="4:4" x14ac:dyDescent="0.2">
      <c r="D329" s="236"/>
    </row>
    <row r="330" spans="4:4" x14ac:dyDescent="0.2">
      <c r="D330" s="236"/>
    </row>
    <row r="331" spans="4:4" x14ac:dyDescent="0.2">
      <c r="D331" s="236"/>
    </row>
    <row r="332" spans="4:4" x14ac:dyDescent="0.2">
      <c r="D332" s="236"/>
    </row>
    <row r="333" spans="4:4" x14ac:dyDescent="0.2">
      <c r="D333" s="236"/>
    </row>
    <row r="334" spans="4:4" x14ac:dyDescent="0.2">
      <c r="D334" s="236"/>
    </row>
    <row r="335" spans="4:4" x14ac:dyDescent="0.2">
      <c r="D335" s="236"/>
    </row>
    <row r="336" spans="4:4" x14ac:dyDescent="0.2">
      <c r="D336" s="236"/>
    </row>
    <row r="337" spans="4:4" x14ac:dyDescent="0.2">
      <c r="D337" s="236"/>
    </row>
    <row r="338" spans="4:4" x14ac:dyDescent="0.2">
      <c r="D338" s="236"/>
    </row>
    <row r="339" spans="4:4" x14ac:dyDescent="0.2">
      <c r="D339" s="236"/>
    </row>
    <row r="340" spans="4:4" x14ac:dyDescent="0.2">
      <c r="D340" s="236"/>
    </row>
    <row r="341" spans="4:4" x14ac:dyDescent="0.2">
      <c r="D341" s="236"/>
    </row>
    <row r="342" spans="4:4" x14ac:dyDescent="0.2">
      <c r="D342" s="236"/>
    </row>
    <row r="343" spans="4:4" x14ac:dyDescent="0.2">
      <c r="D343" s="236"/>
    </row>
    <row r="344" spans="4:4" x14ac:dyDescent="0.2">
      <c r="D344" s="236"/>
    </row>
    <row r="345" spans="4:4" x14ac:dyDescent="0.2">
      <c r="D345" s="236"/>
    </row>
    <row r="346" spans="4:4" x14ac:dyDescent="0.2">
      <c r="D346" s="236"/>
    </row>
    <row r="347" spans="4:4" x14ac:dyDescent="0.2">
      <c r="D347" s="236"/>
    </row>
    <row r="348" spans="4:4" x14ac:dyDescent="0.2">
      <c r="D348" s="236"/>
    </row>
    <row r="349" spans="4:4" x14ac:dyDescent="0.2">
      <c r="D349" s="236"/>
    </row>
    <row r="350" spans="4:4" x14ac:dyDescent="0.2">
      <c r="D350" s="236"/>
    </row>
    <row r="351" spans="4:4" x14ac:dyDescent="0.2">
      <c r="D351" s="236"/>
    </row>
    <row r="352" spans="4:4" x14ac:dyDescent="0.2">
      <c r="D352" s="236"/>
    </row>
    <row r="353" spans="4:4" x14ac:dyDescent="0.2">
      <c r="D353" s="236"/>
    </row>
    <row r="354" spans="4:4" x14ac:dyDescent="0.2">
      <c r="D354" s="236"/>
    </row>
    <row r="355" spans="4:4" x14ac:dyDescent="0.2">
      <c r="D355" s="236"/>
    </row>
    <row r="356" spans="4:4" x14ac:dyDescent="0.2">
      <c r="D356" s="236"/>
    </row>
    <row r="357" spans="4:4" x14ac:dyDescent="0.2">
      <c r="D357" s="236"/>
    </row>
    <row r="358" spans="4:4" x14ac:dyDescent="0.2">
      <c r="D358" s="236"/>
    </row>
    <row r="359" spans="4:4" x14ac:dyDescent="0.2">
      <c r="D359" s="236"/>
    </row>
    <row r="360" spans="4:4" x14ac:dyDescent="0.2">
      <c r="D360" s="236"/>
    </row>
    <row r="361" spans="4:4" x14ac:dyDescent="0.2">
      <c r="D361" s="236"/>
    </row>
    <row r="362" spans="4:4" x14ac:dyDescent="0.2">
      <c r="D362" s="236"/>
    </row>
    <row r="363" spans="4:4" x14ac:dyDescent="0.2">
      <c r="D363" s="236"/>
    </row>
    <row r="364" spans="4:4" x14ac:dyDescent="0.2">
      <c r="D364" s="236"/>
    </row>
    <row r="365" spans="4:4" x14ac:dyDescent="0.2">
      <c r="D365" s="236"/>
    </row>
    <row r="366" spans="4:4" x14ac:dyDescent="0.2">
      <c r="D366" s="236"/>
    </row>
    <row r="367" spans="4:4" x14ac:dyDescent="0.2">
      <c r="D367" s="236"/>
    </row>
    <row r="368" spans="4:4" x14ac:dyDescent="0.2">
      <c r="D368" s="236"/>
    </row>
    <row r="369" spans="4:4" x14ac:dyDescent="0.2">
      <c r="D369" s="236"/>
    </row>
    <row r="370" spans="4:4" x14ac:dyDescent="0.2">
      <c r="D370" s="236"/>
    </row>
    <row r="371" spans="4:4" x14ac:dyDescent="0.2">
      <c r="D371" s="236"/>
    </row>
    <row r="372" spans="4:4" x14ac:dyDescent="0.2">
      <c r="D372" s="236"/>
    </row>
    <row r="373" spans="4:4" x14ac:dyDescent="0.2">
      <c r="D373" s="236"/>
    </row>
    <row r="374" spans="4:4" x14ac:dyDescent="0.2">
      <c r="D374" s="236"/>
    </row>
    <row r="375" spans="4:4" x14ac:dyDescent="0.2">
      <c r="D375" s="236"/>
    </row>
    <row r="376" spans="4:4" x14ac:dyDescent="0.2">
      <c r="D376" s="236"/>
    </row>
    <row r="377" spans="4:4" x14ac:dyDescent="0.2">
      <c r="D377" s="236"/>
    </row>
    <row r="378" spans="4:4" x14ac:dyDescent="0.2">
      <c r="D378" s="236"/>
    </row>
    <row r="379" spans="4:4" x14ac:dyDescent="0.2">
      <c r="D379" s="236"/>
    </row>
    <row r="380" spans="4:4" x14ac:dyDescent="0.2">
      <c r="D380" s="236"/>
    </row>
    <row r="381" spans="4:4" x14ac:dyDescent="0.2">
      <c r="D381" s="236"/>
    </row>
    <row r="382" spans="4:4" x14ac:dyDescent="0.2">
      <c r="D382" s="236"/>
    </row>
    <row r="383" spans="4:4" x14ac:dyDescent="0.2">
      <c r="D383" s="236"/>
    </row>
    <row r="384" spans="4:4" x14ac:dyDescent="0.2">
      <c r="D384" s="236"/>
    </row>
    <row r="385" spans="4:4" x14ac:dyDescent="0.2">
      <c r="D385" s="236"/>
    </row>
    <row r="386" spans="4:4" x14ac:dyDescent="0.2">
      <c r="D386" s="236"/>
    </row>
    <row r="387" spans="4:4" x14ac:dyDescent="0.2">
      <c r="D387" s="236"/>
    </row>
    <row r="388" spans="4:4" x14ac:dyDescent="0.2">
      <c r="D388" s="236"/>
    </row>
    <row r="389" spans="4:4" x14ac:dyDescent="0.2">
      <c r="D389" s="236"/>
    </row>
    <row r="390" spans="4:4" x14ac:dyDescent="0.2">
      <c r="D390" s="236"/>
    </row>
    <row r="391" spans="4:4" x14ac:dyDescent="0.2">
      <c r="D391" s="236"/>
    </row>
    <row r="392" spans="4:4" x14ac:dyDescent="0.2">
      <c r="D392" s="236"/>
    </row>
    <row r="393" spans="4:4" x14ac:dyDescent="0.2">
      <c r="D393" s="236"/>
    </row>
    <row r="394" spans="4:4" x14ac:dyDescent="0.2">
      <c r="D394" s="236"/>
    </row>
    <row r="395" spans="4:4" x14ac:dyDescent="0.2">
      <c r="D395" s="236"/>
    </row>
    <row r="396" spans="4:4" x14ac:dyDescent="0.2">
      <c r="D396" s="236"/>
    </row>
    <row r="397" spans="4:4" x14ac:dyDescent="0.2">
      <c r="D397" s="236"/>
    </row>
    <row r="398" spans="4:4" x14ac:dyDescent="0.2">
      <c r="D398" s="236"/>
    </row>
    <row r="399" spans="4:4" x14ac:dyDescent="0.2">
      <c r="D399" s="236"/>
    </row>
    <row r="400" spans="4:4" x14ac:dyDescent="0.2">
      <c r="D400" s="236"/>
    </row>
    <row r="401" spans="4:4" x14ac:dyDescent="0.2">
      <c r="D401" s="236"/>
    </row>
    <row r="402" spans="4:4" x14ac:dyDescent="0.2">
      <c r="D402" s="236"/>
    </row>
    <row r="403" spans="4:4" x14ac:dyDescent="0.2">
      <c r="D403" s="236"/>
    </row>
    <row r="404" spans="4:4" x14ac:dyDescent="0.2">
      <c r="D404" s="236"/>
    </row>
    <row r="405" spans="4:4" x14ac:dyDescent="0.2">
      <c r="D405" s="236"/>
    </row>
    <row r="406" spans="4:4" x14ac:dyDescent="0.2">
      <c r="D406" s="236"/>
    </row>
    <row r="407" spans="4:4" x14ac:dyDescent="0.2">
      <c r="D407" s="236"/>
    </row>
    <row r="408" spans="4:4" x14ac:dyDescent="0.2">
      <c r="D408" s="236"/>
    </row>
    <row r="409" spans="4:4" x14ac:dyDescent="0.2">
      <c r="D409" s="236"/>
    </row>
    <row r="410" spans="4:4" x14ac:dyDescent="0.2">
      <c r="D410" s="236"/>
    </row>
    <row r="411" spans="4:4" x14ac:dyDescent="0.2">
      <c r="D411" s="236"/>
    </row>
    <row r="412" spans="4:4" x14ac:dyDescent="0.2">
      <c r="D412" s="236"/>
    </row>
    <row r="413" spans="4:4" x14ac:dyDescent="0.2">
      <c r="D413" s="236"/>
    </row>
    <row r="414" spans="4:4" x14ac:dyDescent="0.2">
      <c r="D414" s="236"/>
    </row>
    <row r="415" spans="4:4" x14ac:dyDescent="0.2">
      <c r="D415" s="236"/>
    </row>
    <row r="416" spans="4:4" x14ac:dyDescent="0.2">
      <c r="D416" s="236"/>
    </row>
    <row r="417" spans="4:4" x14ac:dyDescent="0.2">
      <c r="D417" s="236"/>
    </row>
    <row r="418" spans="4:4" x14ac:dyDescent="0.2">
      <c r="D418" s="236"/>
    </row>
    <row r="419" spans="4:4" x14ac:dyDescent="0.2">
      <c r="D419" s="236"/>
    </row>
    <row r="420" spans="4:4" x14ac:dyDescent="0.2">
      <c r="D420" s="236"/>
    </row>
    <row r="421" spans="4:4" x14ac:dyDescent="0.2">
      <c r="D421" s="236"/>
    </row>
    <row r="422" spans="4:4" x14ac:dyDescent="0.2">
      <c r="D422" s="236"/>
    </row>
    <row r="423" spans="4:4" x14ac:dyDescent="0.2">
      <c r="D423" s="236"/>
    </row>
    <row r="424" spans="4:4" x14ac:dyDescent="0.2">
      <c r="D424" s="236"/>
    </row>
    <row r="425" spans="4:4" x14ac:dyDescent="0.2">
      <c r="D425" s="236"/>
    </row>
    <row r="426" spans="4:4" x14ac:dyDescent="0.2">
      <c r="D426" s="236"/>
    </row>
    <row r="427" spans="4:4" x14ac:dyDescent="0.2">
      <c r="D427" s="236"/>
    </row>
    <row r="428" spans="4:4" x14ac:dyDescent="0.2">
      <c r="D428" s="236"/>
    </row>
    <row r="429" spans="4:4" x14ac:dyDescent="0.2">
      <c r="D429" s="236"/>
    </row>
    <row r="430" spans="4:4" x14ac:dyDescent="0.2">
      <c r="D430" s="236"/>
    </row>
    <row r="431" spans="4:4" x14ac:dyDescent="0.2">
      <c r="D431" s="236"/>
    </row>
    <row r="432" spans="4:4" x14ac:dyDescent="0.2">
      <c r="D432" s="236"/>
    </row>
    <row r="433" spans="4:4" x14ac:dyDescent="0.2">
      <c r="D433" s="236"/>
    </row>
    <row r="434" spans="4:4" x14ac:dyDescent="0.2">
      <c r="D434" s="236"/>
    </row>
    <row r="435" spans="4:4" x14ac:dyDescent="0.2">
      <c r="D435" s="236"/>
    </row>
    <row r="436" spans="4:4" x14ac:dyDescent="0.2">
      <c r="D436" s="236"/>
    </row>
    <row r="437" spans="4:4" x14ac:dyDescent="0.2">
      <c r="D437" s="236"/>
    </row>
    <row r="438" spans="4:4" x14ac:dyDescent="0.2">
      <c r="D438" s="236"/>
    </row>
    <row r="439" spans="4:4" x14ac:dyDescent="0.2">
      <c r="D439" s="236"/>
    </row>
    <row r="440" spans="4:4" x14ac:dyDescent="0.2">
      <c r="D440" s="236"/>
    </row>
    <row r="441" spans="4:4" x14ac:dyDescent="0.2">
      <c r="D441" s="236"/>
    </row>
    <row r="442" spans="4:4" x14ac:dyDescent="0.2">
      <c r="D442" s="236"/>
    </row>
    <row r="443" spans="4:4" x14ac:dyDescent="0.2">
      <c r="D443" s="236"/>
    </row>
    <row r="444" spans="4:4" x14ac:dyDescent="0.2">
      <c r="D444" s="236"/>
    </row>
    <row r="445" spans="4:4" x14ac:dyDescent="0.2">
      <c r="D445" s="236"/>
    </row>
    <row r="446" spans="4:4" x14ac:dyDescent="0.2">
      <c r="D446" s="236"/>
    </row>
    <row r="447" spans="4:4" x14ac:dyDescent="0.2">
      <c r="D447" s="236"/>
    </row>
    <row r="448" spans="4:4" x14ac:dyDescent="0.2">
      <c r="D448" s="236"/>
    </row>
    <row r="449" spans="4:4" x14ac:dyDescent="0.2">
      <c r="D449" s="236"/>
    </row>
    <row r="450" spans="4:4" x14ac:dyDescent="0.2">
      <c r="D450" s="236"/>
    </row>
    <row r="451" spans="4:4" x14ac:dyDescent="0.2">
      <c r="D451" s="236"/>
    </row>
    <row r="452" spans="4:4" x14ac:dyDescent="0.2">
      <c r="D452" s="236"/>
    </row>
    <row r="453" spans="4:4" x14ac:dyDescent="0.2">
      <c r="D453" s="236"/>
    </row>
    <row r="454" spans="4:4" x14ac:dyDescent="0.2">
      <c r="D454" s="236"/>
    </row>
    <row r="455" spans="4:4" x14ac:dyDescent="0.2">
      <c r="D455" s="236"/>
    </row>
    <row r="456" spans="4:4" x14ac:dyDescent="0.2">
      <c r="D456" s="236"/>
    </row>
    <row r="457" spans="4:4" x14ac:dyDescent="0.2">
      <c r="D457" s="236"/>
    </row>
    <row r="458" spans="4:4" x14ac:dyDescent="0.2">
      <c r="D458" s="236"/>
    </row>
    <row r="459" spans="4:4" x14ac:dyDescent="0.2">
      <c r="D459" s="236"/>
    </row>
    <row r="460" spans="4:4" x14ac:dyDescent="0.2">
      <c r="D460" s="236"/>
    </row>
    <row r="461" spans="4:4" x14ac:dyDescent="0.2">
      <c r="D461" s="236"/>
    </row>
    <row r="462" spans="4:4" x14ac:dyDescent="0.2">
      <c r="D462" s="236"/>
    </row>
    <row r="463" spans="4:4" x14ac:dyDescent="0.2">
      <c r="D463" s="236"/>
    </row>
    <row r="464" spans="4:4" x14ac:dyDescent="0.2">
      <c r="D464" s="236"/>
    </row>
    <row r="465" spans="4:4" x14ac:dyDescent="0.2">
      <c r="D465" s="236"/>
    </row>
    <row r="466" spans="4:4" x14ac:dyDescent="0.2">
      <c r="D466" s="236"/>
    </row>
    <row r="467" spans="4:4" x14ac:dyDescent="0.2">
      <c r="D467" s="236"/>
    </row>
    <row r="468" spans="4:4" x14ac:dyDescent="0.2">
      <c r="D468" s="236"/>
    </row>
    <row r="469" spans="4:4" x14ac:dyDescent="0.2">
      <c r="D469" s="236"/>
    </row>
    <row r="470" spans="4:4" x14ac:dyDescent="0.2">
      <c r="D470" s="236"/>
    </row>
    <row r="471" spans="4:4" x14ac:dyDescent="0.2">
      <c r="D471" s="236"/>
    </row>
    <row r="472" spans="4:4" x14ac:dyDescent="0.2">
      <c r="D472" s="236"/>
    </row>
    <row r="473" spans="4:4" x14ac:dyDescent="0.2">
      <c r="D473" s="236"/>
    </row>
    <row r="474" spans="4:4" x14ac:dyDescent="0.2">
      <c r="D474" s="236"/>
    </row>
    <row r="475" spans="4:4" x14ac:dyDescent="0.2">
      <c r="D475" s="236"/>
    </row>
    <row r="476" spans="4:4" x14ac:dyDescent="0.2">
      <c r="D476" s="236"/>
    </row>
    <row r="477" spans="4:4" x14ac:dyDescent="0.2">
      <c r="D477" s="236"/>
    </row>
    <row r="478" spans="4:4" x14ac:dyDescent="0.2">
      <c r="D478" s="236"/>
    </row>
    <row r="479" spans="4:4" x14ac:dyDescent="0.2">
      <c r="D479" s="236"/>
    </row>
    <row r="480" spans="4:4" x14ac:dyDescent="0.2">
      <c r="D480" s="236"/>
    </row>
    <row r="481" spans="4:4" x14ac:dyDescent="0.2">
      <c r="D481" s="236"/>
    </row>
    <row r="482" spans="4:4" x14ac:dyDescent="0.2">
      <c r="D482" s="236"/>
    </row>
    <row r="483" spans="4:4" x14ac:dyDescent="0.2">
      <c r="D483" s="236"/>
    </row>
    <row r="484" spans="4:4" x14ac:dyDescent="0.2">
      <c r="D484" s="236"/>
    </row>
    <row r="485" spans="4:4" x14ac:dyDescent="0.2">
      <c r="D485" s="236"/>
    </row>
    <row r="486" spans="4:4" x14ac:dyDescent="0.2">
      <c r="D486" s="236"/>
    </row>
    <row r="487" spans="4:4" x14ac:dyDescent="0.2">
      <c r="D487" s="236"/>
    </row>
    <row r="488" spans="4:4" x14ac:dyDescent="0.2">
      <c r="D488" s="236"/>
    </row>
    <row r="489" spans="4:4" x14ac:dyDescent="0.2">
      <c r="D489" s="236"/>
    </row>
    <row r="490" spans="4:4" x14ac:dyDescent="0.2">
      <c r="D490" s="236"/>
    </row>
    <row r="491" spans="4:4" x14ac:dyDescent="0.2">
      <c r="D491" s="236"/>
    </row>
    <row r="492" spans="4:4" x14ac:dyDescent="0.2">
      <c r="D492" s="236"/>
    </row>
    <row r="493" spans="4:4" x14ac:dyDescent="0.2">
      <c r="D493" s="236"/>
    </row>
    <row r="494" spans="4:4" x14ac:dyDescent="0.2">
      <c r="D494" s="236"/>
    </row>
    <row r="495" spans="4:4" x14ac:dyDescent="0.2">
      <c r="D495" s="236"/>
    </row>
    <row r="496" spans="4:4" x14ac:dyDescent="0.2">
      <c r="D496" s="236"/>
    </row>
    <row r="497" spans="4:4" x14ac:dyDescent="0.2">
      <c r="D497" s="236"/>
    </row>
    <row r="498" spans="4:4" x14ac:dyDescent="0.2">
      <c r="D498" s="236"/>
    </row>
    <row r="499" spans="4:4" x14ac:dyDescent="0.2">
      <c r="D499" s="236"/>
    </row>
    <row r="500" spans="4:4" x14ac:dyDescent="0.2">
      <c r="D500" s="236"/>
    </row>
    <row r="501" spans="4:4" x14ac:dyDescent="0.2">
      <c r="D501" s="236"/>
    </row>
    <row r="502" spans="4:4" x14ac:dyDescent="0.2">
      <c r="D502" s="236"/>
    </row>
    <row r="503" spans="4:4" x14ac:dyDescent="0.2">
      <c r="D503" s="236"/>
    </row>
    <row r="504" spans="4:4" x14ac:dyDescent="0.2">
      <c r="D504" s="236"/>
    </row>
    <row r="505" spans="4:4" x14ac:dyDescent="0.2">
      <c r="D505" s="236"/>
    </row>
    <row r="506" spans="4:4" x14ac:dyDescent="0.2">
      <c r="D506" s="236"/>
    </row>
    <row r="507" spans="4:4" x14ac:dyDescent="0.2">
      <c r="D507" s="236"/>
    </row>
    <row r="508" spans="4:4" x14ac:dyDescent="0.2">
      <c r="D508" s="236"/>
    </row>
    <row r="509" spans="4:4" x14ac:dyDescent="0.2">
      <c r="D509" s="236"/>
    </row>
    <row r="510" spans="4:4" x14ac:dyDescent="0.2">
      <c r="D510" s="236"/>
    </row>
    <row r="511" spans="4:4" x14ac:dyDescent="0.2">
      <c r="D511" s="236"/>
    </row>
    <row r="512" spans="4:4" x14ac:dyDescent="0.2">
      <c r="D512" s="236"/>
    </row>
    <row r="513" spans="4:4" x14ac:dyDescent="0.2">
      <c r="D513" s="236"/>
    </row>
    <row r="514" spans="4:4" x14ac:dyDescent="0.2">
      <c r="D514" s="236"/>
    </row>
    <row r="515" spans="4:4" x14ac:dyDescent="0.2">
      <c r="D515" s="236"/>
    </row>
    <row r="516" spans="4:4" x14ac:dyDescent="0.2">
      <c r="D516" s="236"/>
    </row>
    <row r="517" spans="4:4" x14ac:dyDescent="0.2">
      <c r="D517" s="236"/>
    </row>
    <row r="518" spans="4:4" x14ac:dyDescent="0.2">
      <c r="D518" s="236"/>
    </row>
    <row r="519" spans="4:4" x14ac:dyDescent="0.2">
      <c r="D519" s="236"/>
    </row>
    <row r="520" spans="4:4" x14ac:dyDescent="0.2">
      <c r="D520" s="236"/>
    </row>
    <row r="521" spans="4:4" x14ac:dyDescent="0.2">
      <c r="D521" s="236"/>
    </row>
    <row r="522" spans="4:4" x14ac:dyDescent="0.2">
      <c r="D522" s="236"/>
    </row>
    <row r="523" spans="4:4" x14ac:dyDescent="0.2">
      <c r="D523" s="236"/>
    </row>
    <row r="524" spans="4:4" x14ac:dyDescent="0.2">
      <c r="D524" s="236"/>
    </row>
    <row r="525" spans="4:4" x14ac:dyDescent="0.2">
      <c r="D525" s="236"/>
    </row>
    <row r="526" spans="4:4" x14ac:dyDescent="0.2">
      <c r="D526" s="236"/>
    </row>
    <row r="527" spans="4:4" x14ac:dyDescent="0.2">
      <c r="D527" s="236"/>
    </row>
    <row r="528" spans="4:4" x14ac:dyDescent="0.2">
      <c r="D528" s="236"/>
    </row>
    <row r="529" spans="4:4" x14ac:dyDescent="0.2">
      <c r="D529" s="236"/>
    </row>
    <row r="530" spans="4:4" x14ac:dyDescent="0.2">
      <c r="D530" s="236"/>
    </row>
    <row r="531" spans="4:4" x14ac:dyDescent="0.2">
      <c r="D531" s="236"/>
    </row>
    <row r="532" spans="4:4" x14ac:dyDescent="0.2">
      <c r="D532" s="236"/>
    </row>
    <row r="533" spans="4:4" x14ac:dyDescent="0.2">
      <c r="D533" s="236"/>
    </row>
    <row r="534" spans="4:4" x14ac:dyDescent="0.2">
      <c r="D534" s="236"/>
    </row>
    <row r="535" spans="4:4" x14ac:dyDescent="0.2">
      <c r="D535" s="236"/>
    </row>
    <row r="536" spans="4:4" x14ac:dyDescent="0.2">
      <c r="D536" s="236"/>
    </row>
    <row r="537" spans="4:4" x14ac:dyDescent="0.2">
      <c r="D537" s="236"/>
    </row>
    <row r="538" spans="4:4" x14ac:dyDescent="0.2">
      <c r="D538" s="236"/>
    </row>
    <row r="539" spans="4:4" x14ac:dyDescent="0.2">
      <c r="D539" s="236"/>
    </row>
    <row r="540" spans="4:4" x14ac:dyDescent="0.2">
      <c r="D540" s="236"/>
    </row>
    <row r="541" spans="4:4" x14ac:dyDescent="0.2">
      <c r="D541" s="236"/>
    </row>
    <row r="542" spans="4:4" x14ac:dyDescent="0.2">
      <c r="D542" s="236"/>
    </row>
    <row r="543" spans="4:4" x14ac:dyDescent="0.2">
      <c r="D543" s="236"/>
    </row>
    <row r="544" spans="4:4" x14ac:dyDescent="0.2">
      <c r="D544" s="236"/>
    </row>
    <row r="545" spans="4:4" x14ac:dyDescent="0.2">
      <c r="D545" s="236"/>
    </row>
    <row r="546" spans="4:4" x14ac:dyDescent="0.2">
      <c r="D546" s="236"/>
    </row>
    <row r="547" spans="4:4" x14ac:dyDescent="0.2">
      <c r="D547" s="236"/>
    </row>
    <row r="548" spans="4:4" x14ac:dyDescent="0.2">
      <c r="D548" s="236"/>
    </row>
    <row r="549" spans="4:4" x14ac:dyDescent="0.2">
      <c r="D549" s="236"/>
    </row>
    <row r="550" spans="4:4" x14ac:dyDescent="0.2">
      <c r="D550" s="236"/>
    </row>
    <row r="551" spans="4:4" x14ac:dyDescent="0.2">
      <c r="D551" s="236"/>
    </row>
    <row r="552" spans="4:4" x14ac:dyDescent="0.2">
      <c r="D552" s="236"/>
    </row>
    <row r="553" spans="4:4" x14ac:dyDescent="0.2">
      <c r="D553" s="236"/>
    </row>
    <row r="554" spans="4:4" x14ac:dyDescent="0.2">
      <c r="D554" s="236"/>
    </row>
    <row r="555" spans="4:4" x14ac:dyDescent="0.2">
      <c r="D555" s="236"/>
    </row>
    <row r="556" spans="4:4" x14ac:dyDescent="0.2">
      <c r="D556" s="236"/>
    </row>
    <row r="557" spans="4:4" x14ac:dyDescent="0.2">
      <c r="D557" s="236"/>
    </row>
    <row r="558" spans="4:4" x14ac:dyDescent="0.2">
      <c r="D558" s="236"/>
    </row>
    <row r="559" spans="4:4" x14ac:dyDescent="0.2">
      <c r="D559" s="236"/>
    </row>
    <row r="560" spans="4:4" x14ac:dyDescent="0.2">
      <c r="D560" s="236"/>
    </row>
    <row r="561" spans="4:4" x14ac:dyDescent="0.2">
      <c r="D561" s="236"/>
    </row>
    <row r="562" spans="4:4" x14ac:dyDescent="0.2">
      <c r="D562" s="236"/>
    </row>
    <row r="563" spans="4:4" x14ac:dyDescent="0.2">
      <c r="D563" s="236"/>
    </row>
    <row r="564" spans="4:4" x14ac:dyDescent="0.2">
      <c r="D564" s="236"/>
    </row>
    <row r="565" spans="4:4" x14ac:dyDescent="0.2">
      <c r="D565" s="236"/>
    </row>
    <row r="566" spans="4:4" x14ac:dyDescent="0.2">
      <c r="D566" s="236"/>
    </row>
    <row r="567" spans="4:4" x14ac:dyDescent="0.2">
      <c r="D567" s="236"/>
    </row>
    <row r="568" spans="4:4" x14ac:dyDescent="0.2">
      <c r="D568" s="236"/>
    </row>
    <row r="569" spans="4:4" x14ac:dyDescent="0.2">
      <c r="D569" s="236"/>
    </row>
    <row r="570" spans="4:4" x14ac:dyDescent="0.2">
      <c r="D570" s="236"/>
    </row>
    <row r="571" spans="4:4" x14ac:dyDescent="0.2">
      <c r="D571" s="236"/>
    </row>
    <row r="572" spans="4:4" x14ac:dyDescent="0.2">
      <c r="D572" s="236"/>
    </row>
    <row r="573" spans="4:4" x14ac:dyDescent="0.2">
      <c r="D573" s="236"/>
    </row>
    <row r="574" spans="4:4" x14ac:dyDescent="0.2">
      <c r="D574" s="236"/>
    </row>
    <row r="575" spans="4:4" x14ac:dyDescent="0.2">
      <c r="D575" s="236"/>
    </row>
    <row r="576" spans="4:4" x14ac:dyDescent="0.2">
      <c r="D576" s="236"/>
    </row>
    <row r="577" spans="4:4" x14ac:dyDescent="0.2">
      <c r="D577" s="236"/>
    </row>
    <row r="578" spans="4:4" x14ac:dyDescent="0.2">
      <c r="D578" s="236"/>
    </row>
    <row r="579" spans="4:4" x14ac:dyDescent="0.2">
      <c r="D579" s="236"/>
    </row>
    <row r="580" spans="4:4" x14ac:dyDescent="0.2">
      <c r="D580" s="236"/>
    </row>
    <row r="581" spans="4:4" x14ac:dyDescent="0.2">
      <c r="D581" s="236"/>
    </row>
    <row r="582" spans="4:4" x14ac:dyDescent="0.2">
      <c r="D582" s="236"/>
    </row>
    <row r="583" spans="4:4" x14ac:dyDescent="0.2">
      <c r="D583" s="236"/>
    </row>
    <row r="584" spans="4:4" x14ac:dyDescent="0.2">
      <c r="D584" s="236"/>
    </row>
    <row r="585" spans="4:4" x14ac:dyDescent="0.2">
      <c r="D585" s="236"/>
    </row>
    <row r="586" spans="4:4" x14ac:dyDescent="0.2">
      <c r="D586" s="236"/>
    </row>
    <row r="587" spans="4:4" x14ac:dyDescent="0.2">
      <c r="D587" s="236"/>
    </row>
    <row r="588" spans="4:4" x14ac:dyDescent="0.2">
      <c r="D588" s="236"/>
    </row>
    <row r="589" spans="4:4" x14ac:dyDescent="0.2">
      <c r="D589" s="236"/>
    </row>
    <row r="590" spans="4:4" x14ac:dyDescent="0.2">
      <c r="D590" s="236"/>
    </row>
    <row r="591" spans="4:4" x14ac:dyDescent="0.2">
      <c r="D591" s="236"/>
    </row>
    <row r="592" spans="4:4" x14ac:dyDescent="0.2">
      <c r="D592" s="236"/>
    </row>
    <row r="593" spans="4:4" x14ac:dyDescent="0.2">
      <c r="D593" s="236"/>
    </row>
    <row r="594" spans="4:4" x14ac:dyDescent="0.2">
      <c r="D594" s="236"/>
    </row>
    <row r="595" spans="4:4" x14ac:dyDescent="0.2">
      <c r="D595" s="236"/>
    </row>
    <row r="596" spans="4:4" x14ac:dyDescent="0.2">
      <c r="D596" s="236"/>
    </row>
    <row r="597" spans="4:4" x14ac:dyDescent="0.2">
      <c r="D597" s="236"/>
    </row>
    <row r="598" spans="4:4" x14ac:dyDescent="0.2">
      <c r="D598" s="236"/>
    </row>
    <row r="599" spans="4:4" x14ac:dyDescent="0.2">
      <c r="D599" s="236"/>
    </row>
    <row r="600" spans="4:4" x14ac:dyDescent="0.2">
      <c r="D600" s="236"/>
    </row>
    <row r="601" spans="4:4" x14ac:dyDescent="0.2">
      <c r="D601" s="236"/>
    </row>
    <row r="602" spans="4:4" x14ac:dyDescent="0.2">
      <c r="D602" s="236"/>
    </row>
    <row r="603" spans="4:4" x14ac:dyDescent="0.2">
      <c r="D603" s="236"/>
    </row>
    <row r="604" spans="4:4" x14ac:dyDescent="0.2">
      <c r="D604" s="236"/>
    </row>
    <row r="605" spans="4:4" x14ac:dyDescent="0.2">
      <c r="D605" s="236"/>
    </row>
    <row r="606" spans="4:4" x14ac:dyDescent="0.2">
      <c r="D606" s="236"/>
    </row>
    <row r="607" spans="4:4" x14ac:dyDescent="0.2">
      <c r="D607" s="236"/>
    </row>
    <row r="608" spans="4:4" x14ac:dyDescent="0.2">
      <c r="D608" s="236"/>
    </row>
    <row r="609" spans="4:4" x14ac:dyDescent="0.2">
      <c r="D609" s="236"/>
    </row>
    <row r="610" spans="4:4" x14ac:dyDescent="0.2">
      <c r="D610" s="236"/>
    </row>
    <row r="611" spans="4:4" x14ac:dyDescent="0.2">
      <c r="D611" s="236"/>
    </row>
    <row r="612" spans="4:4" x14ac:dyDescent="0.2">
      <c r="D612" s="236"/>
    </row>
    <row r="613" spans="4:4" x14ac:dyDescent="0.2">
      <c r="D613" s="236"/>
    </row>
    <row r="614" spans="4:4" x14ac:dyDescent="0.2">
      <c r="D614" s="236"/>
    </row>
    <row r="615" spans="4:4" x14ac:dyDescent="0.2">
      <c r="D615" s="236"/>
    </row>
    <row r="616" spans="4:4" x14ac:dyDescent="0.2">
      <c r="D616" s="236"/>
    </row>
    <row r="617" spans="4:4" x14ac:dyDescent="0.2">
      <c r="D617" s="236"/>
    </row>
    <row r="618" spans="4:4" x14ac:dyDescent="0.2">
      <c r="D618" s="236"/>
    </row>
    <row r="619" spans="4:4" x14ac:dyDescent="0.2">
      <c r="D619" s="236"/>
    </row>
    <row r="620" spans="4:4" x14ac:dyDescent="0.2">
      <c r="D620" s="236"/>
    </row>
    <row r="621" spans="4:4" x14ac:dyDescent="0.2">
      <c r="D621" s="236"/>
    </row>
    <row r="622" spans="4:4" x14ac:dyDescent="0.2">
      <c r="D622" s="236"/>
    </row>
    <row r="623" spans="4:4" x14ac:dyDescent="0.2">
      <c r="D623" s="236"/>
    </row>
    <row r="624" spans="4:4" x14ac:dyDescent="0.2">
      <c r="D624" s="236"/>
    </row>
    <row r="625" spans="4:4" x14ac:dyDescent="0.2">
      <c r="D625" s="236"/>
    </row>
    <row r="626" spans="4:4" x14ac:dyDescent="0.2">
      <c r="D626" s="236"/>
    </row>
    <row r="627" spans="4:4" x14ac:dyDescent="0.2">
      <c r="D627" s="236"/>
    </row>
    <row r="628" spans="4:4" x14ac:dyDescent="0.2">
      <c r="D628" s="236"/>
    </row>
    <row r="629" spans="4:4" x14ac:dyDescent="0.2">
      <c r="D629" s="236"/>
    </row>
    <row r="630" spans="4:4" x14ac:dyDescent="0.2">
      <c r="D630" s="236"/>
    </row>
    <row r="631" spans="4:4" x14ac:dyDescent="0.2">
      <c r="D631" s="236"/>
    </row>
    <row r="632" spans="4:4" x14ac:dyDescent="0.2">
      <c r="D632" s="236"/>
    </row>
    <row r="633" spans="4:4" x14ac:dyDescent="0.2">
      <c r="D633" s="236"/>
    </row>
    <row r="634" spans="4:4" x14ac:dyDescent="0.2">
      <c r="D634" s="236"/>
    </row>
    <row r="635" spans="4:4" x14ac:dyDescent="0.2">
      <c r="D635" s="236"/>
    </row>
    <row r="636" spans="4:4" x14ac:dyDescent="0.2">
      <c r="D636" s="236"/>
    </row>
    <row r="637" spans="4:4" x14ac:dyDescent="0.2">
      <c r="D637" s="236"/>
    </row>
    <row r="638" spans="4:4" x14ac:dyDescent="0.2">
      <c r="D638" s="236"/>
    </row>
    <row r="639" spans="4:4" x14ac:dyDescent="0.2">
      <c r="D639" s="236"/>
    </row>
    <row r="640" spans="4:4" x14ac:dyDescent="0.2">
      <c r="D640" s="236"/>
    </row>
    <row r="641" spans="4:4" x14ac:dyDescent="0.2">
      <c r="D641" s="236"/>
    </row>
    <row r="642" spans="4:4" x14ac:dyDescent="0.2">
      <c r="D642" s="236"/>
    </row>
    <row r="643" spans="4:4" x14ac:dyDescent="0.2">
      <c r="D643" s="236"/>
    </row>
    <row r="644" spans="4:4" x14ac:dyDescent="0.2">
      <c r="D644" s="236"/>
    </row>
    <row r="645" spans="4:4" x14ac:dyDescent="0.2">
      <c r="D645" s="236"/>
    </row>
    <row r="646" spans="4:4" x14ac:dyDescent="0.2">
      <c r="D646" s="236"/>
    </row>
    <row r="647" spans="4:4" x14ac:dyDescent="0.2">
      <c r="D647" s="236"/>
    </row>
    <row r="648" spans="4:4" x14ac:dyDescent="0.2">
      <c r="D648" s="236"/>
    </row>
    <row r="649" spans="4:4" x14ac:dyDescent="0.2">
      <c r="D649" s="236"/>
    </row>
    <row r="650" spans="4:4" x14ac:dyDescent="0.2">
      <c r="D650" s="236"/>
    </row>
    <row r="651" spans="4:4" x14ac:dyDescent="0.2">
      <c r="D651" s="236"/>
    </row>
    <row r="652" spans="4:4" x14ac:dyDescent="0.2">
      <c r="D652" s="236"/>
    </row>
    <row r="653" spans="4:4" x14ac:dyDescent="0.2">
      <c r="D653" s="236"/>
    </row>
    <row r="654" spans="4:4" x14ac:dyDescent="0.2">
      <c r="D654" s="236"/>
    </row>
    <row r="655" spans="4:4" x14ac:dyDescent="0.2">
      <c r="D655" s="236"/>
    </row>
    <row r="656" spans="4:4" x14ac:dyDescent="0.2">
      <c r="D656" s="236"/>
    </row>
    <row r="657" spans="4:4" x14ac:dyDescent="0.2">
      <c r="D657" s="236"/>
    </row>
    <row r="658" spans="4:4" x14ac:dyDescent="0.2">
      <c r="D658" s="236"/>
    </row>
    <row r="659" spans="4:4" x14ac:dyDescent="0.2">
      <c r="D659" s="236"/>
    </row>
    <row r="660" spans="4:4" x14ac:dyDescent="0.2">
      <c r="D660" s="236"/>
    </row>
    <row r="661" spans="4:4" x14ac:dyDescent="0.2">
      <c r="D661" s="236"/>
    </row>
    <row r="662" spans="4:4" x14ac:dyDescent="0.2">
      <c r="D662" s="236"/>
    </row>
    <row r="663" spans="4:4" x14ac:dyDescent="0.2">
      <c r="D663" s="236"/>
    </row>
    <row r="664" spans="4:4" x14ac:dyDescent="0.2">
      <c r="D664" s="236"/>
    </row>
    <row r="665" spans="4:4" x14ac:dyDescent="0.2">
      <c r="D665" s="236"/>
    </row>
    <row r="666" spans="4:4" x14ac:dyDescent="0.2">
      <c r="D666" s="236"/>
    </row>
    <row r="667" spans="4:4" x14ac:dyDescent="0.2">
      <c r="D667" s="236"/>
    </row>
    <row r="668" spans="4:4" x14ac:dyDescent="0.2">
      <c r="D668" s="236"/>
    </row>
    <row r="669" spans="4:4" x14ac:dyDescent="0.2">
      <c r="D669" s="236"/>
    </row>
    <row r="670" spans="4:4" x14ac:dyDescent="0.2">
      <c r="D670" s="236"/>
    </row>
    <row r="671" spans="4:4" x14ac:dyDescent="0.2">
      <c r="D671" s="236"/>
    </row>
    <row r="672" spans="4:4" x14ac:dyDescent="0.2">
      <c r="D672" s="236"/>
    </row>
    <row r="673" spans="4:4" x14ac:dyDescent="0.2">
      <c r="D673" s="236"/>
    </row>
    <row r="674" spans="4:4" x14ac:dyDescent="0.2">
      <c r="D674" s="236"/>
    </row>
    <row r="675" spans="4:4" x14ac:dyDescent="0.2">
      <c r="D675" s="236"/>
    </row>
    <row r="676" spans="4:4" x14ac:dyDescent="0.2">
      <c r="D676" s="236"/>
    </row>
    <row r="677" spans="4:4" x14ac:dyDescent="0.2">
      <c r="D677" s="236"/>
    </row>
    <row r="678" spans="4:4" x14ac:dyDescent="0.2">
      <c r="D678" s="236"/>
    </row>
    <row r="679" spans="4:4" x14ac:dyDescent="0.2">
      <c r="D679" s="236"/>
    </row>
    <row r="680" spans="4:4" x14ac:dyDescent="0.2">
      <c r="D680" s="236"/>
    </row>
    <row r="681" spans="4:4" x14ac:dyDescent="0.2">
      <c r="D681" s="236"/>
    </row>
    <row r="682" spans="4:4" x14ac:dyDescent="0.2">
      <c r="D682" s="236"/>
    </row>
    <row r="683" spans="4:4" x14ac:dyDescent="0.2">
      <c r="D683" s="236"/>
    </row>
    <row r="684" spans="4:4" x14ac:dyDescent="0.2">
      <c r="D684" s="236"/>
    </row>
    <row r="685" spans="4:4" x14ac:dyDescent="0.2">
      <c r="D685" s="236"/>
    </row>
    <row r="686" spans="4:4" x14ac:dyDescent="0.2">
      <c r="D686" s="236"/>
    </row>
    <row r="687" spans="4:4" x14ac:dyDescent="0.2">
      <c r="D687" s="236"/>
    </row>
    <row r="688" spans="4:4" x14ac:dyDescent="0.2">
      <c r="D688" s="236"/>
    </row>
    <row r="689" spans="4:4" x14ac:dyDescent="0.2">
      <c r="D689" s="236"/>
    </row>
    <row r="690" spans="4:4" x14ac:dyDescent="0.2">
      <c r="D690" s="236"/>
    </row>
    <row r="691" spans="4:4" x14ac:dyDescent="0.2">
      <c r="D691" s="236"/>
    </row>
    <row r="692" spans="4:4" x14ac:dyDescent="0.2">
      <c r="D692" s="236"/>
    </row>
    <row r="693" spans="4:4" x14ac:dyDescent="0.2">
      <c r="D693" s="236"/>
    </row>
    <row r="694" spans="4:4" x14ac:dyDescent="0.2">
      <c r="D694" s="236"/>
    </row>
    <row r="695" spans="4:4" x14ac:dyDescent="0.2">
      <c r="D695" s="236"/>
    </row>
    <row r="696" spans="4:4" x14ac:dyDescent="0.2">
      <c r="D696" s="236"/>
    </row>
    <row r="697" spans="4:4" x14ac:dyDescent="0.2">
      <c r="D697" s="236"/>
    </row>
    <row r="698" spans="4:4" x14ac:dyDescent="0.2">
      <c r="D698" s="236"/>
    </row>
    <row r="699" spans="4:4" x14ac:dyDescent="0.2">
      <c r="D699" s="236"/>
    </row>
    <row r="700" spans="4:4" x14ac:dyDescent="0.2">
      <c r="D700" s="236"/>
    </row>
    <row r="701" spans="4:4" x14ac:dyDescent="0.2">
      <c r="D701" s="236"/>
    </row>
    <row r="702" spans="4:4" x14ac:dyDescent="0.2">
      <c r="D702" s="236"/>
    </row>
    <row r="703" spans="4:4" x14ac:dyDescent="0.2">
      <c r="D703" s="236"/>
    </row>
    <row r="704" spans="4:4" x14ac:dyDescent="0.2">
      <c r="D704" s="236"/>
    </row>
    <row r="705" spans="4:4" x14ac:dyDescent="0.2">
      <c r="D705" s="236"/>
    </row>
    <row r="706" spans="4:4" x14ac:dyDescent="0.2">
      <c r="D706" s="236"/>
    </row>
    <row r="707" spans="4:4" x14ac:dyDescent="0.2">
      <c r="D707" s="236"/>
    </row>
    <row r="708" spans="4:4" x14ac:dyDescent="0.2">
      <c r="D708" s="236"/>
    </row>
    <row r="709" spans="4:4" x14ac:dyDescent="0.2">
      <c r="D709" s="236"/>
    </row>
    <row r="710" spans="4:4" x14ac:dyDescent="0.2">
      <c r="D710" s="236"/>
    </row>
    <row r="711" spans="4:4" x14ac:dyDescent="0.2">
      <c r="D711" s="236"/>
    </row>
    <row r="712" spans="4:4" x14ac:dyDescent="0.2">
      <c r="D712" s="236"/>
    </row>
    <row r="713" spans="4:4" x14ac:dyDescent="0.2">
      <c r="D713" s="236"/>
    </row>
    <row r="714" spans="4:4" x14ac:dyDescent="0.2">
      <c r="D714" s="236"/>
    </row>
    <row r="715" spans="4:4" x14ac:dyDescent="0.2">
      <c r="D715" s="236"/>
    </row>
    <row r="716" spans="4:4" x14ac:dyDescent="0.2">
      <c r="D716" s="236"/>
    </row>
    <row r="717" spans="4:4" x14ac:dyDescent="0.2">
      <c r="D717" s="236"/>
    </row>
    <row r="718" spans="4:4" x14ac:dyDescent="0.2">
      <c r="D718" s="236"/>
    </row>
    <row r="719" spans="4:4" x14ac:dyDescent="0.2">
      <c r="D719" s="236"/>
    </row>
    <row r="720" spans="4:4" x14ac:dyDescent="0.2">
      <c r="D720" s="236"/>
    </row>
    <row r="721" spans="4:4" x14ac:dyDescent="0.2">
      <c r="D721" s="236"/>
    </row>
    <row r="722" spans="4:4" x14ac:dyDescent="0.2">
      <c r="D722" s="236"/>
    </row>
    <row r="723" spans="4:4" x14ac:dyDescent="0.2">
      <c r="D723" s="236"/>
    </row>
    <row r="724" spans="4:4" x14ac:dyDescent="0.2">
      <c r="D724" s="236"/>
    </row>
    <row r="725" spans="4:4" x14ac:dyDescent="0.2">
      <c r="D725" s="236"/>
    </row>
    <row r="726" spans="4:4" x14ac:dyDescent="0.2">
      <c r="D726" s="236"/>
    </row>
    <row r="727" spans="4:4" x14ac:dyDescent="0.2">
      <c r="D727" s="236"/>
    </row>
    <row r="728" spans="4:4" x14ac:dyDescent="0.2">
      <c r="D728" s="236"/>
    </row>
    <row r="729" spans="4:4" x14ac:dyDescent="0.2">
      <c r="D729" s="236"/>
    </row>
    <row r="730" spans="4:4" x14ac:dyDescent="0.2">
      <c r="D730" s="236"/>
    </row>
    <row r="731" spans="4:4" x14ac:dyDescent="0.2">
      <c r="D731" s="236"/>
    </row>
    <row r="732" spans="4:4" x14ac:dyDescent="0.2">
      <c r="D732" s="236"/>
    </row>
    <row r="733" spans="4:4" x14ac:dyDescent="0.2">
      <c r="D733" s="236"/>
    </row>
    <row r="734" spans="4:4" x14ac:dyDescent="0.2">
      <c r="D734" s="236"/>
    </row>
    <row r="735" spans="4:4" x14ac:dyDescent="0.2">
      <c r="D735" s="236"/>
    </row>
    <row r="736" spans="4:4" x14ac:dyDescent="0.2">
      <c r="D736" s="236"/>
    </row>
    <row r="737" spans="4:4" x14ac:dyDescent="0.2">
      <c r="D737" s="236"/>
    </row>
    <row r="738" spans="4:4" x14ac:dyDescent="0.2">
      <c r="D738" s="236"/>
    </row>
    <row r="739" spans="4:4" x14ac:dyDescent="0.2">
      <c r="D739" s="236"/>
    </row>
    <row r="740" spans="4:4" x14ac:dyDescent="0.2">
      <c r="D740" s="236"/>
    </row>
    <row r="741" spans="4:4" x14ac:dyDescent="0.2">
      <c r="D741" s="236"/>
    </row>
    <row r="742" spans="4:4" x14ac:dyDescent="0.2">
      <c r="D742" s="236"/>
    </row>
    <row r="743" spans="4:4" x14ac:dyDescent="0.2">
      <c r="D743" s="236"/>
    </row>
    <row r="744" spans="4:4" x14ac:dyDescent="0.2">
      <c r="D744" s="236"/>
    </row>
    <row r="745" spans="4:4" x14ac:dyDescent="0.2">
      <c r="D745" s="236"/>
    </row>
    <row r="746" spans="4:4" x14ac:dyDescent="0.2">
      <c r="D746" s="236"/>
    </row>
    <row r="747" spans="4:4" x14ac:dyDescent="0.2">
      <c r="D747" s="236"/>
    </row>
    <row r="748" spans="4:4" x14ac:dyDescent="0.2">
      <c r="D748" s="236"/>
    </row>
    <row r="749" spans="4:4" x14ac:dyDescent="0.2">
      <c r="D749" s="236"/>
    </row>
    <row r="750" spans="4:4" x14ac:dyDescent="0.2">
      <c r="D750" s="236"/>
    </row>
    <row r="751" spans="4:4" x14ac:dyDescent="0.2">
      <c r="D751" s="236"/>
    </row>
    <row r="752" spans="4:4" x14ac:dyDescent="0.2">
      <c r="D752" s="236"/>
    </row>
    <row r="753" spans="4:4" x14ac:dyDescent="0.2">
      <c r="D753" s="236"/>
    </row>
    <row r="754" spans="4:4" x14ac:dyDescent="0.2">
      <c r="D754" s="236"/>
    </row>
    <row r="755" spans="4:4" x14ac:dyDescent="0.2">
      <c r="D755" s="236"/>
    </row>
    <row r="756" spans="4:4" x14ac:dyDescent="0.2">
      <c r="D756" s="236"/>
    </row>
    <row r="757" spans="4:4" x14ac:dyDescent="0.2">
      <c r="D757" s="236"/>
    </row>
    <row r="758" spans="4:4" x14ac:dyDescent="0.2">
      <c r="D758" s="236"/>
    </row>
    <row r="759" spans="4:4" x14ac:dyDescent="0.2">
      <c r="D759" s="236"/>
    </row>
    <row r="760" spans="4:4" x14ac:dyDescent="0.2">
      <c r="D760" s="236"/>
    </row>
    <row r="761" spans="4:4" x14ac:dyDescent="0.2">
      <c r="D761" s="236"/>
    </row>
    <row r="762" spans="4:4" x14ac:dyDescent="0.2">
      <c r="D762" s="236"/>
    </row>
    <row r="763" spans="4:4" x14ac:dyDescent="0.2">
      <c r="D763" s="236"/>
    </row>
    <row r="764" spans="4:4" x14ac:dyDescent="0.2">
      <c r="D764" s="236"/>
    </row>
    <row r="765" spans="4:4" x14ac:dyDescent="0.2">
      <c r="D765" s="236"/>
    </row>
    <row r="766" spans="4:4" x14ac:dyDescent="0.2">
      <c r="D766" s="236"/>
    </row>
    <row r="767" spans="4:4" x14ac:dyDescent="0.2">
      <c r="D767" s="236"/>
    </row>
    <row r="768" spans="4:4" x14ac:dyDescent="0.2">
      <c r="D768" s="236"/>
    </row>
    <row r="769" spans="4:4" x14ac:dyDescent="0.2">
      <c r="D769" s="236"/>
    </row>
    <row r="770" spans="4:4" x14ac:dyDescent="0.2">
      <c r="D770" s="236"/>
    </row>
    <row r="771" spans="4:4" x14ac:dyDescent="0.2">
      <c r="D771" s="236"/>
    </row>
    <row r="772" spans="4:4" x14ac:dyDescent="0.2">
      <c r="D772" s="236"/>
    </row>
    <row r="773" spans="4:4" x14ac:dyDescent="0.2">
      <c r="D773" s="236"/>
    </row>
    <row r="774" spans="4:4" x14ac:dyDescent="0.2">
      <c r="D774" s="236"/>
    </row>
    <row r="775" spans="4:4" x14ac:dyDescent="0.2">
      <c r="D775" s="236"/>
    </row>
    <row r="776" spans="4:4" x14ac:dyDescent="0.2">
      <c r="D776" s="236"/>
    </row>
    <row r="777" spans="4:4" x14ac:dyDescent="0.2">
      <c r="D777" s="236"/>
    </row>
    <row r="778" spans="4:4" x14ac:dyDescent="0.2">
      <c r="D778" s="236"/>
    </row>
    <row r="779" spans="4:4" x14ac:dyDescent="0.2">
      <c r="D779" s="236"/>
    </row>
    <row r="780" spans="4:4" x14ac:dyDescent="0.2">
      <c r="D780" s="236"/>
    </row>
    <row r="781" spans="4:4" x14ac:dyDescent="0.2">
      <c r="D781" s="236"/>
    </row>
    <row r="782" spans="4:4" x14ac:dyDescent="0.2">
      <c r="D782" s="236"/>
    </row>
    <row r="783" spans="4:4" x14ac:dyDescent="0.2">
      <c r="D783" s="236"/>
    </row>
    <row r="784" spans="4:4" x14ac:dyDescent="0.2">
      <c r="D784" s="236"/>
    </row>
    <row r="785" spans="4:4" x14ac:dyDescent="0.2">
      <c r="D785" s="236"/>
    </row>
    <row r="786" spans="4:4" x14ac:dyDescent="0.2">
      <c r="D786" s="236"/>
    </row>
    <row r="787" spans="4:4" x14ac:dyDescent="0.2">
      <c r="D787" s="236"/>
    </row>
    <row r="788" spans="4:4" x14ac:dyDescent="0.2">
      <c r="D788" s="236"/>
    </row>
    <row r="789" spans="4:4" x14ac:dyDescent="0.2">
      <c r="D789" s="236"/>
    </row>
    <row r="790" spans="4:4" x14ac:dyDescent="0.2">
      <c r="D790" s="236"/>
    </row>
    <row r="791" spans="4:4" x14ac:dyDescent="0.2">
      <c r="D791" s="236"/>
    </row>
    <row r="792" spans="4:4" x14ac:dyDescent="0.2">
      <c r="D792" s="236"/>
    </row>
    <row r="793" spans="4:4" x14ac:dyDescent="0.2">
      <c r="D793" s="236"/>
    </row>
    <row r="794" spans="4:4" x14ac:dyDescent="0.2">
      <c r="D794" s="236"/>
    </row>
    <row r="795" spans="4:4" x14ac:dyDescent="0.2">
      <c r="D795" s="236"/>
    </row>
    <row r="796" spans="4:4" x14ac:dyDescent="0.2">
      <c r="D796" s="236"/>
    </row>
    <row r="797" spans="4:4" x14ac:dyDescent="0.2">
      <c r="D797" s="236"/>
    </row>
    <row r="798" spans="4:4" x14ac:dyDescent="0.2">
      <c r="D798" s="236"/>
    </row>
    <row r="799" spans="4:4" x14ac:dyDescent="0.2">
      <c r="D799" s="236"/>
    </row>
    <row r="800" spans="4:4" x14ac:dyDescent="0.2">
      <c r="D800" s="236"/>
    </row>
    <row r="801" spans="4:4" x14ac:dyDescent="0.2">
      <c r="D801" s="236"/>
    </row>
    <row r="802" spans="4:4" x14ac:dyDescent="0.2">
      <c r="D802" s="236"/>
    </row>
    <row r="803" spans="4:4" x14ac:dyDescent="0.2">
      <c r="D803" s="236"/>
    </row>
    <row r="804" spans="4:4" x14ac:dyDescent="0.2">
      <c r="D804" s="236"/>
    </row>
    <row r="805" spans="4:4" x14ac:dyDescent="0.2">
      <c r="D805" s="236"/>
    </row>
    <row r="806" spans="4:4" x14ac:dyDescent="0.2">
      <c r="D806" s="236"/>
    </row>
    <row r="807" spans="4:4" x14ac:dyDescent="0.2">
      <c r="D807" s="236"/>
    </row>
    <row r="808" spans="4:4" x14ac:dyDescent="0.2">
      <c r="D808" s="236"/>
    </row>
    <row r="809" spans="4:4" x14ac:dyDescent="0.2">
      <c r="D809" s="236"/>
    </row>
    <row r="810" spans="4:4" x14ac:dyDescent="0.2">
      <c r="D810" s="236"/>
    </row>
    <row r="811" spans="4:4" x14ac:dyDescent="0.2">
      <c r="D811" s="236"/>
    </row>
    <row r="812" spans="4:4" x14ac:dyDescent="0.2">
      <c r="D812" s="236"/>
    </row>
    <row r="813" spans="4:4" x14ac:dyDescent="0.2">
      <c r="D813" s="236"/>
    </row>
    <row r="814" spans="4:4" x14ac:dyDescent="0.2">
      <c r="D814" s="236"/>
    </row>
    <row r="815" spans="4:4" x14ac:dyDescent="0.2">
      <c r="D815" s="236"/>
    </row>
    <row r="816" spans="4:4" x14ac:dyDescent="0.2">
      <c r="D816" s="236"/>
    </row>
    <row r="817" spans="4:4" x14ac:dyDescent="0.2">
      <c r="D817" s="236"/>
    </row>
    <row r="818" spans="4:4" x14ac:dyDescent="0.2">
      <c r="D818" s="236"/>
    </row>
    <row r="819" spans="4:4" x14ac:dyDescent="0.2">
      <c r="D819" s="236"/>
    </row>
    <row r="820" spans="4:4" x14ac:dyDescent="0.2">
      <c r="D820" s="236"/>
    </row>
    <row r="821" spans="4:4" x14ac:dyDescent="0.2">
      <c r="D821" s="236"/>
    </row>
    <row r="822" spans="4:4" x14ac:dyDescent="0.2">
      <c r="D822" s="236"/>
    </row>
    <row r="823" spans="4:4" x14ac:dyDescent="0.2">
      <c r="D823" s="236"/>
    </row>
    <row r="824" spans="4:4" x14ac:dyDescent="0.2">
      <c r="D824" s="236"/>
    </row>
    <row r="825" spans="4:4" x14ac:dyDescent="0.2">
      <c r="D825" s="236"/>
    </row>
    <row r="826" spans="4:4" x14ac:dyDescent="0.2">
      <c r="D826" s="236"/>
    </row>
    <row r="827" spans="4:4" x14ac:dyDescent="0.2">
      <c r="D827" s="236"/>
    </row>
    <row r="828" spans="4:4" x14ac:dyDescent="0.2">
      <c r="D828" s="236"/>
    </row>
    <row r="829" spans="4:4" x14ac:dyDescent="0.2">
      <c r="D829" s="236"/>
    </row>
    <row r="830" spans="4:4" x14ac:dyDescent="0.2">
      <c r="D830" s="236"/>
    </row>
    <row r="831" spans="4:4" x14ac:dyDescent="0.2">
      <c r="D831" s="236"/>
    </row>
    <row r="832" spans="4:4" x14ac:dyDescent="0.2">
      <c r="D832" s="236"/>
    </row>
    <row r="833" spans="4:4" x14ac:dyDescent="0.2">
      <c r="D833" s="236"/>
    </row>
    <row r="834" spans="4:4" x14ac:dyDescent="0.2">
      <c r="D834" s="236"/>
    </row>
    <row r="835" spans="4:4" x14ac:dyDescent="0.2">
      <c r="D835" s="236"/>
    </row>
    <row r="836" spans="4:4" x14ac:dyDescent="0.2">
      <c r="D836" s="236"/>
    </row>
    <row r="837" spans="4:4" x14ac:dyDescent="0.2">
      <c r="D837" s="236"/>
    </row>
    <row r="838" spans="4:4" x14ac:dyDescent="0.2">
      <c r="D838" s="236"/>
    </row>
    <row r="839" spans="4:4" x14ac:dyDescent="0.2">
      <c r="D839" s="236"/>
    </row>
    <row r="840" spans="4:4" x14ac:dyDescent="0.2">
      <c r="D840" s="236"/>
    </row>
    <row r="841" spans="4:4" x14ac:dyDescent="0.2">
      <c r="D841" s="236"/>
    </row>
    <row r="842" spans="4:4" x14ac:dyDescent="0.2">
      <c r="D842" s="236"/>
    </row>
    <row r="843" spans="4:4" x14ac:dyDescent="0.2">
      <c r="D843" s="236"/>
    </row>
    <row r="844" spans="4:4" x14ac:dyDescent="0.2">
      <c r="D844" s="236"/>
    </row>
    <row r="845" spans="4:4" x14ac:dyDescent="0.2">
      <c r="D845" s="236"/>
    </row>
    <row r="846" spans="4:4" x14ac:dyDescent="0.2">
      <c r="D846" s="236"/>
    </row>
    <row r="847" spans="4:4" x14ac:dyDescent="0.2">
      <c r="D847" s="236"/>
    </row>
    <row r="848" spans="4:4" x14ac:dyDescent="0.2">
      <c r="D848" s="236"/>
    </row>
    <row r="849" spans="4:4" x14ac:dyDescent="0.2">
      <c r="D849" s="236"/>
    </row>
    <row r="850" spans="4:4" x14ac:dyDescent="0.2">
      <c r="D850" s="236"/>
    </row>
    <row r="851" spans="4:4" x14ac:dyDescent="0.2">
      <c r="D851" s="236"/>
    </row>
    <row r="852" spans="4:4" x14ac:dyDescent="0.2">
      <c r="D852" s="236"/>
    </row>
    <row r="853" spans="4:4" x14ac:dyDescent="0.2">
      <c r="D853" s="236"/>
    </row>
    <row r="854" spans="4:4" x14ac:dyDescent="0.2">
      <c r="D854" s="236"/>
    </row>
    <row r="855" spans="4:4" x14ac:dyDescent="0.2">
      <c r="D855" s="236"/>
    </row>
    <row r="856" spans="4:4" x14ac:dyDescent="0.2">
      <c r="D856" s="236"/>
    </row>
    <row r="857" spans="4:4" x14ac:dyDescent="0.2">
      <c r="D857" s="236"/>
    </row>
    <row r="858" spans="4:4" x14ac:dyDescent="0.2">
      <c r="D858" s="236"/>
    </row>
    <row r="859" spans="4:4" x14ac:dyDescent="0.2">
      <c r="D859" s="236"/>
    </row>
    <row r="860" spans="4:4" x14ac:dyDescent="0.2">
      <c r="D860" s="236"/>
    </row>
    <row r="861" spans="4:4" x14ac:dyDescent="0.2">
      <c r="D861" s="236"/>
    </row>
    <row r="862" spans="4:4" x14ac:dyDescent="0.2">
      <c r="D862" s="236"/>
    </row>
    <row r="863" spans="4:4" x14ac:dyDescent="0.2">
      <c r="D863" s="236"/>
    </row>
    <row r="864" spans="4:4" x14ac:dyDescent="0.2">
      <c r="D864" s="236"/>
    </row>
    <row r="865" spans="4:4" x14ac:dyDescent="0.2">
      <c r="D865" s="236"/>
    </row>
    <row r="866" spans="4:4" x14ac:dyDescent="0.2">
      <c r="D866" s="236"/>
    </row>
    <row r="867" spans="4:4" x14ac:dyDescent="0.2">
      <c r="D867" s="236"/>
    </row>
    <row r="868" spans="4:4" x14ac:dyDescent="0.2">
      <c r="D868" s="236"/>
    </row>
    <row r="869" spans="4:4" x14ac:dyDescent="0.2">
      <c r="D869" s="236"/>
    </row>
    <row r="870" spans="4:4" x14ac:dyDescent="0.2">
      <c r="D870" s="236"/>
    </row>
    <row r="871" spans="4:4" x14ac:dyDescent="0.2">
      <c r="D871" s="236"/>
    </row>
    <row r="872" spans="4:4" x14ac:dyDescent="0.2">
      <c r="D872" s="236"/>
    </row>
    <row r="873" spans="4:4" x14ac:dyDescent="0.2">
      <c r="D873" s="236"/>
    </row>
    <row r="874" spans="4:4" x14ac:dyDescent="0.2">
      <c r="D874" s="236"/>
    </row>
    <row r="875" spans="4:4" x14ac:dyDescent="0.2">
      <c r="D875" s="236"/>
    </row>
    <row r="876" spans="4:4" x14ac:dyDescent="0.2">
      <c r="D876" s="236"/>
    </row>
    <row r="877" spans="4:4" x14ac:dyDescent="0.2">
      <c r="D877" s="236"/>
    </row>
    <row r="878" spans="4:4" x14ac:dyDescent="0.2">
      <c r="D878" s="236"/>
    </row>
    <row r="879" spans="4:4" x14ac:dyDescent="0.2">
      <c r="D879" s="236"/>
    </row>
    <row r="880" spans="4:4" x14ac:dyDescent="0.2">
      <c r="D880" s="236"/>
    </row>
    <row r="881" spans="4:4" x14ac:dyDescent="0.2">
      <c r="D881" s="236"/>
    </row>
    <row r="882" spans="4:4" x14ac:dyDescent="0.2">
      <c r="D882" s="236"/>
    </row>
    <row r="883" spans="4:4" x14ac:dyDescent="0.2">
      <c r="D883" s="236"/>
    </row>
    <row r="884" spans="4:4" x14ac:dyDescent="0.2">
      <c r="D884" s="236"/>
    </row>
    <row r="885" spans="4:4" x14ac:dyDescent="0.2">
      <c r="D885" s="236"/>
    </row>
    <row r="886" spans="4:4" x14ac:dyDescent="0.2">
      <c r="D886" s="236"/>
    </row>
    <row r="887" spans="4:4" x14ac:dyDescent="0.2">
      <c r="D887" s="236"/>
    </row>
    <row r="888" spans="4:4" x14ac:dyDescent="0.2">
      <c r="D888" s="236"/>
    </row>
    <row r="889" spans="4:4" x14ac:dyDescent="0.2">
      <c r="D889" s="236"/>
    </row>
    <row r="890" spans="4:4" x14ac:dyDescent="0.2">
      <c r="D890" s="236"/>
    </row>
    <row r="891" spans="4:4" x14ac:dyDescent="0.2">
      <c r="D891" s="236"/>
    </row>
    <row r="892" spans="4:4" x14ac:dyDescent="0.2">
      <c r="D892" s="236"/>
    </row>
    <row r="893" spans="4:4" x14ac:dyDescent="0.2">
      <c r="D893" s="236"/>
    </row>
    <row r="894" spans="4:4" x14ac:dyDescent="0.2">
      <c r="D894" s="236"/>
    </row>
    <row r="895" spans="4:4" x14ac:dyDescent="0.2">
      <c r="D895" s="236"/>
    </row>
    <row r="896" spans="4:4" x14ac:dyDescent="0.2">
      <c r="D896" s="236"/>
    </row>
    <row r="897" spans="4:4" x14ac:dyDescent="0.2">
      <c r="D897" s="236"/>
    </row>
    <row r="898" spans="4:4" x14ac:dyDescent="0.2">
      <c r="D898" s="236"/>
    </row>
    <row r="899" spans="4:4" x14ac:dyDescent="0.2">
      <c r="D899" s="236"/>
    </row>
    <row r="900" spans="4:4" x14ac:dyDescent="0.2">
      <c r="D900" s="236"/>
    </row>
    <row r="901" spans="4:4" x14ac:dyDescent="0.2">
      <c r="D901" s="236"/>
    </row>
    <row r="902" spans="4:4" x14ac:dyDescent="0.2">
      <c r="D902" s="236"/>
    </row>
    <row r="903" spans="4:4" x14ac:dyDescent="0.2">
      <c r="D903" s="236"/>
    </row>
    <row r="904" spans="4:4" x14ac:dyDescent="0.2">
      <c r="D904" s="236"/>
    </row>
    <row r="905" spans="4:4" x14ac:dyDescent="0.2">
      <c r="D905" s="236"/>
    </row>
    <row r="906" spans="4:4" x14ac:dyDescent="0.2">
      <c r="D906" s="236"/>
    </row>
    <row r="907" spans="4:4" x14ac:dyDescent="0.2">
      <c r="D907" s="236"/>
    </row>
    <row r="908" spans="4:4" x14ac:dyDescent="0.2">
      <c r="D908" s="236"/>
    </row>
    <row r="909" spans="4:4" x14ac:dyDescent="0.2">
      <c r="D909" s="236"/>
    </row>
    <row r="910" spans="4:4" x14ac:dyDescent="0.2">
      <c r="D910" s="236"/>
    </row>
    <row r="911" spans="4:4" x14ac:dyDescent="0.2">
      <c r="D911" s="236"/>
    </row>
    <row r="912" spans="4:4" x14ac:dyDescent="0.2">
      <c r="D912" s="236"/>
    </row>
    <row r="913" spans="4:4" x14ac:dyDescent="0.2">
      <c r="D913" s="236"/>
    </row>
    <row r="914" spans="4:4" x14ac:dyDescent="0.2">
      <c r="D914" s="236"/>
    </row>
    <row r="915" spans="4:4" x14ac:dyDescent="0.2">
      <c r="D915" s="236"/>
    </row>
    <row r="916" spans="4:4" x14ac:dyDescent="0.2">
      <c r="D916" s="236"/>
    </row>
    <row r="917" spans="4:4" x14ac:dyDescent="0.2">
      <c r="D917" s="236"/>
    </row>
    <row r="918" spans="4:4" x14ac:dyDescent="0.2">
      <c r="D918" s="236"/>
    </row>
    <row r="919" spans="4:4" x14ac:dyDescent="0.2">
      <c r="D919" s="236"/>
    </row>
    <row r="920" spans="4:4" x14ac:dyDescent="0.2">
      <c r="D920" s="236"/>
    </row>
    <row r="921" spans="4:4" x14ac:dyDescent="0.2">
      <c r="D921" s="236"/>
    </row>
    <row r="922" spans="4:4" x14ac:dyDescent="0.2">
      <c r="D922" s="236"/>
    </row>
    <row r="923" spans="4:4" x14ac:dyDescent="0.2">
      <c r="D923" s="236"/>
    </row>
    <row r="924" spans="4:4" x14ac:dyDescent="0.2">
      <c r="D924" s="236"/>
    </row>
    <row r="925" spans="4:4" x14ac:dyDescent="0.2">
      <c r="D925" s="236"/>
    </row>
    <row r="926" spans="4:4" x14ac:dyDescent="0.2">
      <c r="D926" s="236"/>
    </row>
    <row r="927" spans="4:4" x14ac:dyDescent="0.2">
      <c r="D927" s="236"/>
    </row>
    <row r="928" spans="4:4" x14ac:dyDescent="0.2">
      <c r="D928" s="236"/>
    </row>
    <row r="929" spans="4:4" x14ac:dyDescent="0.2">
      <c r="D929" s="236"/>
    </row>
    <row r="930" spans="4:4" x14ac:dyDescent="0.2">
      <c r="D930" s="236"/>
    </row>
    <row r="931" spans="4:4" x14ac:dyDescent="0.2">
      <c r="D931" s="236"/>
    </row>
    <row r="932" spans="4:4" x14ac:dyDescent="0.2">
      <c r="D932" s="236"/>
    </row>
    <row r="933" spans="4:4" x14ac:dyDescent="0.2">
      <c r="D933" s="236"/>
    </row>
    <row r="934" spans="4:4" x14ac:dyDescent="0.2">
      <c r="D934" s="236"/>
    </row>
    <row r="935" spans="4:4" x14ac:dyDescent="0.2">
      <c r="D935" s="236"/>
    </row>
    <row r="936" spans="4:4" x14ac:dyDescent="0.2">
      <c r="D936" s="236"/>
    </row>
    <row r="937" spans="4:4" x14ac:dyDescent="0.2">
      <c r="D937" s="236"/>
    </row>
    <row r="938" spans="4:4" x14ac:dyDescent="0.2">
      <c r="D938" s="236"/>
    </row>
    <row r="939" spans="4:4" x14ac:dyDescent="0.2">
      <c r="D939" s="236"/>
    </row>
    <row r="940" spans="4:4" x14ac:dyDescent="0.2">
      <c r="D940" s="236"/>
    </row>
    <row r="941" spans="4:4" x14ac:dyDescent="0.2">
      <c r="D941" s="236"/>
    </row>
    <row r="942" spans="4:4" x14ac:dyDescent="0.2">
      <c r="D942" s="236"/>
    </row>
    <row r="943" spans="4:4" x14ac:dyDescent="0.2">
      <c r="D943" s="236"/>
    </row>
    <row r="944" spans="4:4" x14ac:dyDescent="0.2">
      <c r="D944" s="236"/>
    </row>
    <row r="945" spans="4:4" x14ac:dyDescent="0.2">
      <c r="D945" s="236"/>
    </row>
    <row r="946" spans="4:4" x14ac:dyDescent="0.2">
      <c r="D946" s="236"/>
    </row>
    <row r="947" spans="4:4" x14ac:dyDescent="0.2">
      <c r="D947" s="236"/>
    </row>
    <row r="948" spans="4:4" x14ac:dyDescent="0.2">
      <c r="D948" s="236"/>
    </row>
    <row r="949" spans="4:4" x14ac:dyDescent="0.2">
      <c r="D949" s="236"/>
    </row>
    <row r="950" spans="4:4" x14ac:dyDescent="0.2">
      <c r="D950" s="236"/>
    </row>
    <row r="951" spans="4:4" x14ac:dyDescent="0.2">
      <c r="D951" s="236"/>
    </row>
    <row r="952" spans="4:4" x14ac:dyDescent="0.2">
      <c r="D952" s="236"/>
    </row>
    <row r="953" spans="4:4" x14ac:dyDescent="0.2">
      <c r="D953" s="236"/>
    </row>
    <row r="954" spans="4:4" x14ac:dyDescent="0.2">
      <c r="D954" s="236"/>
    </row>
    <row r="955" spans="4:4" x14ac:dyDescent="0.2">
      <c r="D955" s="236"/>
    </row>
    <row r="956" spans="4:4" x14ac:dyDescent="0.2">
      <c r="D956" s="236"/>
    </row>
    <row r="957" spans="4:4" x14ac:dyDescent="0.2">
      <c r="D957" s="236"/>
    </row>
    <row r="958" spans="4:4" x14ac:dyDescent="0.2">
      <c r="D958" s="236"/>
    </row>
    <row r="959" spans="4:4" x14ac:dyDescent="0.2">
      <c r="D959" s="236"/>
    </row>
    <row r="960" spans="4:4" x14ac:dyDescent="0.2">
      <c r="D960" s="236"/>
    </row>
    <row r="961" spans="4:4" x14ac:dyDescent="0.2">
      <c r="D961" s="236"/>
    </row>
    <row r="962" spans="4:4" x14ac:dyDescent="0.2">
      <c r="D962" s="236"/>
    </row>
    <row r="963" spans="4:4" x14ac:dyDescent="0.2">
      <c r="D963" s="236"/>
    </row>
    <row r="964" spans="4:4" x14ac:dyDescent="0.2">
      <c r="D964" s="236"/>
    </row>
    <row r="965" spans="4:4" x14ac:dyDescent="0.2">
      <c r="D965" s="236"/>
    </row>
    <row r="966" spans="4:4" x14ac:dyDescent="0.2">
      <c r="D966" s="236"/>
    </row>
    <row r="967" spans="4:4" x14ac:dyDescent="0.2">
      <c r="D967" s="236"/>
    </row>
    <row r="968" spans="4:4" x14ac:dyDescent="0.2">
      <c r="D968" s="236"/>
    </row>
    <row r="969" spans="4:4" x14ac:dyDescent="0.2">
      <c r="D969" s="236"/>
    </row>
    <row r="970" spans="4:4" x14ac:dyDescent="0.2">
      <c r="D970" s="236"/>
    </row>
    <row r="971" spans="4:4" x14ac:dyDescent="0.2">
      <c r="D971" s="236"/>
    </row>
    <row r="972" spans="4:4" x14ac:dyDescent="0.2">
      <c r="D972" s="236"/>
    </row>
    <row r="973" spans="4:4" x14ac:dyDescent="0.2">
      <c r="D973" s="236"/>
    </row>
    <row r="974" spans="4:4" x14ac:dyDescent="0.2">
      <c r="D974" s="236"/>
    </row>
    <row r="975" spans="4:4" x14ac:dyDescent="0.2">
      <c r="D975" s="236"/>
    </row>
    <row r="976" spans="4:4" x14ac:dyDescent="0.2">
      <c r="D976" s="236"/>
    </row>
    <row r="977" spans="4:4" x14ac:dyDescent="0.2">
      <c r="D977" s="236"/>
    </row>
    <row r="978" spans="4:4" x14ac:dyDescent="0.2">
      <c r="D978" s="236"/>
    </row>
    <row r="979" spans="4:4" x14ac:dyDescent="0.2">
      <c r="D979" s="236"/>
    </row>
    <row r="980" spans="4:4" x14ac:dyDescent="0.2">
      <c r="D980" s="236"/>
    </row>
    <row r="981" spans="4:4" x14ac:dyDescent="0.2">
      <c r="D981" s="236"/>
    </row>
    <row r="982" spans="4:4" x14ac:dyDescent="0.2">
      <c r="D982" s="236"/>
    </row>
    <row r="983" spans="4:4" x14ac:dyDescent="0.2">
      <c r="D983" s="236"/>
    </row>
    <row r="984" spans="4:4" x14ac:dyDescent="0.2">
      <c r="D984" s="236"/>
    </row>
    <row r="985" spans="4:4" x14ac:dyDescent="0.2">
      <c r="D985" s="236"/>
    </row>
    <row r="986" spans="4:4" x14ac:dyDescent="0.2">
      <c r="D986" s="236"/>
    </row>
    <row r="987" spans="4:4" x14ac:dyDescent="0.2">
      <c r="D987" s="236"/>
    </row>
    <row r="988" spans="4:4" x14ac:dyDescent="0.2">
      <c r="D988" s="236"/>
    </row>
    <row r="989" spans="4:4" x14ac:dyDescent="0.2">
      <c r="D989" s="236"/>
    </row>
    <row r="990" spans="4:4" x14ac:dyDescent="0.2">
      <c r="D990" s="236"/>
    </row>
    <row r="991" spans="4:4" x14ac:dyDescent="0.2">
      <c r="D991" s="236"/>
    </row>
    <row r="992" spans="4:4" x14ac:dyDescent="0.2">
      <c r="D992" s="236"/>
    </row>
    <row r="993" spans="4:4" x14ac:dyDescent="0.2">
      <c r="D993" s="236"/>
    </row>
    <row r="994" spans="4:4" x14ac:dyDescent="0.2">
      <c r="D994" s="236"/>
    </row>
    <row r="995" spans="4:4" x14ac:dyDescent="0.2">
      <c r="D995" s="236"/>
    </row>
    <row r="996" spans="4:4" x14ac:dyDescent="0.2">
      <c r="D996" s="236"/>
    </row>
    <row r="997" spans="4:4" x14ac:dyDescent="0.2">
      <c r="D997" s="236"/>
    </row>
    <row r="998" spans="4:4" x14ac:dyDescent="0.2">
      <c r="D998" s="236"/>
    </row>
    <row r="999" spans="4:4" x14ac:dyDescent="0.2">
      <c r="D999" s="236"/>
    </row>
    <row r="1000" spans="4:4" x14ac:dyDescent="0.2">
      <c r="D1000" s="236"/>
    </row>
    <row r="1001" spans="4:4" x14ac:dyDescent="0.2">
      <c r="D1001" s="236"/>
    </row>
    <row r="1002" spans="4:4" x14ac:dyDescent="0.2">
      <c r="D1002" s="236"/>
    </row>
    <row r="1003" spans="4:4" x14ac:dyDescent="0.2">
      <c r="D1003" s="236"/>
    </row>
    <row r="1004" spans="4:4" x14ac:dyDescent="0.2">
      <c r="D1004" s="236"/>
    </row>
    <row r="1005" spans="4:4" x14ac:dyDescent="0.2">
      <c r="D1005" s="236"/>
    </row>
    <row r="1006" spans="4:4" x14ac:dyDescent="0.2">
      <c r="D1006" s="236"/>
    </row>
    <row r="1007" spans="4:4" x14ac:dyDescent="0.2">
      <c r="D1007" s="236"/>
    </row>
    <row r="1008" spans="4:4" x14ac:dyDescent="0.2">
      <c r="D1008" s="236"/>
    </row>
    <row r="1009" spans="4:4" x14ac:dyDescent="0.2">
      <c r="D1009" s="236"/>
    </row>
    <row r="1010" spans="4:4" x14ac:dyDescent="0.2">
      <c r="D1010" s="236"/>
    </row>
    <row r="1011" spans="4:4" x14ac:dyDescent="0.2">
      <c r="D1011" s="236"/>
    </row>
    <row r="1012" spans="4:4" x14ac:dyDescent="0.2">
      <c r="D1012" s="236"/>
    </row>
    <row r="1013" spans="4:4" x14ac:dyDescent="0.2">
      <c r="D1013" s="236"/>
    </row>
    <row r="1014" spans="4:4" x14ac:dyDescent="0.2">
      <c r="D1014" s="236"/>
    </row>
    <row r="1015" spans="4:4" x14ac:dyDescent="0.2">
      <c r="D1015" s="236"/>
    </row>
    <row r="1016" spans="4:4" x14ac:dyDescent="0.2">
      <c r="D1016" s="236"/>
    </row>
    <row r="1017" spans="4:4" x14ac:dyDescent="0.2">
      <c r="D1017" s="236"/>
    </row>
    <row r="1018" spans="4:4" x14ac:dyDescent="0.2">
      <c r="D1018" s="236"/>
    </row>
    <row r="1019" spans="4:4" x14ac:dyDescent="0.2">
      <c r="D1019" s="236"/>
    </row>
    <row r="1020" spans="4:4" x14ac:dyDescent="0.2">
      <c r="D1020" s="236"/>
    </row>
    <row r="1021" spans="4:4" x14ac:dyDescent="0.2">
      <c r="D1021" s="236"/>
    </row>
    <row r="1022" spans="4:4" x14ac:dyDescent="0.2">
      <c r="D1022" s="236"/>
    </row>
    <row r="1023" spans="4:4" x14ac:dyDescent="0.2">
      <c r="D1023" s="236"/>
    </row>
    <row r="1024" spans="4:4" x14ac:dyDescent="0.2">
      <c r="D1024" s="236"/>
    </row>
    <row r="1025" spans="4:4" x14ac:dyDescent="0.2">
      <c r="D1025" s="236"/>
    </row>
    <row r="1026" spans="4:4" x14ac:dyDescent="0.2">
      <c r="D1026" s="236"/>
    </row>
    <row r="1027" spans="4:4" x14ac:dyDescent="0.2">
      <c r="D1027" s="236"/>
    </row>
    <row r="1028" spans="4:4" x14ac:dyDescent="0.2">
      <c r="D1028" s="236"/>
    </row>
    <row r="1029" spans="4:4" x14ac:dyDescent="0.2">
      <c r="D1029" s="236"/>
    </row>
    <row r="1030" spans="4:4" x14ac:dyDescent="0.2">
      <c r="D1030" s="236"/>
    </row>
    <row r="1031" spans="4:4" x14ac:dyDescent="0.2">
      <c r="D1031" s="236"/>
    </row>
    <row r="1032" spans="4:4" x14ac:dyDescent="0.2">
      <c r="D1032" s="236"/>
    </row>
    <row r="1033" spans="4:4" x14ac:dyDescent="0.2">
      <c r="D1033" s="236"/>
    </row>
    <row r="1034" spans="4:4" x14ac:dyDescent="0.2">
      <c r="D1034" s="236"/>
    </row>
    <row r="1035" spans="4:4" x14ac:dyDescent="0.2">
      <c r="D1035" s="236"/>
    </row>
    <row r="1036" spans="4:4" x14ac:dyDescent="0.2">
      <c r="D1036" s="236"/>
    </row>
    <row r="1037" spans="4:4" x14ac:dyDescent="0.2">
      <c r="D1037" s="236"/>
    </row>
    <row r="1038" spans="4:4" x14ac:dyDescent="0.2">
      <c r="D1038" s="236"/>
    </row>
    <row r="1039" spans="4:4" x14ac:dyDescent="0.2">
      <c r="D1039" s="236"/>
    </row>
    <row r="1040" spans="4:4" x14ac:dyDescent="0.2">
      <c r="D1040" s="236"/>
    </row>
    <row r="1041" spans="4:4" x14ac:dyDescent="0.2">
      <c r="D1041" s="236"/>
    </row>
    <row r="1042" spans="4:4" x14ac:dyDescent="0.2">
      <c r="D1042" s="236"/>
    </row>
    <row r="1043" spans="4:4" x14ac:dyDescent="0.2">
      <c r="D1043" s="236"/>
    </row>
    <row r="1044" spans="4:4" x14ac:dyDescent="0.2">
      <c r="D1044" s="236"/>
    </row>
    <row r="1045" spans="4:4" x14ac:dyDescent="0.2">
      <c r="D1045" s="236"/>
    </row>
    <row r="1046" spans="4:4" x14ac:dyDescent="0.2">
      <c r="D1046" s="236"/>
    </row>
    <row r="1047" spans="4:4" x14ac:dyDescent="0.2">
      <c r="D1047" s="236"/>
    </row>
    <row r="1048" spans="4:4" x14ac:dyDescent="0.2">
      <c r="D1048" s="236"/>
    </row>
    <row r="1049" spans="4:4" x14ac:dyDescent="0.2">
      <c r="D1049" s="236"/>
    </row>
    <row r="1050" spans="4:4" x14ac:dyDescent="0.2">
      <c r="D1050" s="236"/>
    </row>
    <row r="1051" spans="4:4" x14ac:dyDescent="0.2">
      <c r="D1051" s="236"/>
    </row>
    <row r="1052" spans="4:4" x14ac:dyDescent="0.2">
      <c r="D1052" s="236"/>
    </row>
    <row r="1053" spans="4:4" x14ac:dyDescent="0.2">
      <c r="D1053" s="236"/>
    </row>
    <row r="1054" spans="4:4" x14ac:dyDescent="0.2">
      <c r="D1054" s="236"/>
    </row>
    <row r="1055" spans="4:4" x14ac:dyDescent="0.2">
      <c r="D1055" s="236"/>
    </row>
    <row r="1056" spans="4:4" x14ac:dyDescent="0.2">
      <c r="D1056" s="236"/>
    </row>
    <row r="1057" spans="4:4" x14ac:dyDescent="0.2">
      <c r="D1057" s="236"/>
    </row>
    <row r="1058" spans="4:4" x14ac:dyDescent="0.2">
      <c r="D1058" s="236"/>
    </row>
    <row r="1059" spans="4:4" x14ac:dyDescent="0.2">
      <c r="D1059" s="236"/>
    </row>
    <row r="1060" spans="4:4" x14ac:dyDescent="0.2">
      <c r="D1060" s="236"/>
    </row>
    <row r="1061" spans="4:4" x14ac:dyDescent="0.2">
      <c r="D1061" s="236"/>
    </row>
    <row r="1062" spans="4:4" x14ac:dyDescent="0.2">
      <c r="D1062" s="236"/>
    </row>
    <row r="1063" spans="4:4" x14ac:dyDescent="0.2">
      <c r="D1063" s="236"/>
    </row>
    <row r="1064" spans="4:4" x14ac:dyDescent="0.2">
      <c r="D1064" s="236"/>
    </row>
    <row r="1065" spans="4:4" x14ac:dyDescent="0.2">
      <c r="D1065" s="236"/>
    </row>
    <row r="1066" spans="4:4" x14ac:dyDescent="0.2">
      <c r="D1066" s="236"/>
    </row>
    <row r="1067" spans="4:4" x14ac:dyDescent="0.2">
      <c r="D1067" s="236"/>
    </row>
    <row r="1068" spans="4:4" x14ac:dyDescent="0.2">
      <c r="D1068" s="236"/>
    </row>
    <row r="1069" spans="4:4" x14ac:dyDescent="0.2">
      <c r="D1069" s="236"/>
    </row>
    <row r="1070" spans="4:4" x14ac:dyDescent="0.2">
      <c r="D1070" s="236"/>
    </row>
    <row r="1071" spans="4:4" x14ac:dyDescent="0.2">
      <c r="D1071" s="236"/>
    </row>
    <row r="1072" spans="4:4" x14ac:dyDescent="0.2">
      <c r="D1072" s="236"/>
    </row>
    <row r="1073" spans="4:4" x14ac:dyDescent="0.2">
      <c r="D1073" s="236"/>
    </row>
    <row r="1074" spans="4:4" x14ac:dyDescent="0.2">
      <c r="D1074" s="236"/>
    </row>
    <row r="1075" spans="4:4" x14ac:dyDescent="0.2">
      <c r="D1075" s="236"/>
    </row>
    <row r="1076" spans="4:4" x14ac:dyDescent="0.2">
      <c r="D1076" s="236"/>
    </row>
    <row r="1077" spans="4:4" x14ac:dyDescent="0.2">
      <c r="D1077" s="236"/>
    </row>
    <row r="1078" spans="4:4" x14ac:dyDescent="0.2">
      <c r="D1078" s="236"/>
    </row>
    <row r="1079" spans="4:4" x14ac:dyDescent="0.2">
      <c r="D1079" s="236"/>
    </row>
    <row r="1080" spans="4:4" x14ac:dyDescent="0.2">
      <c r="D1080" s="236"/>
    </row>
    <row r="1081" spans="4:4" x14ac:dyDescent="0.2">
      <c r="D1081" s="236"/>
    </row>
    <row r="1082" spans="4:4" x14ac:dyDescent="0.2">
      <c r="D1082" s="236"/>
    </row>
    <row r="1083" spans="4:4" x14ac:dyDescent="0.2">
      <c r="D1083" s="236"/>
    </row>
    <row r="1084" spans="4:4" x14ac:dyDescent="0.2">
      <c r="D1084" s="236"/>
    </row>
    <row r="1085" spans="4:4" x14ac:dyDescent="0.2">
      <c r="D1085" s="236"/>
    </row>
    <row r="1086" spans="4:4" x14ac:dyDescent="0.2">
      <c r="D1086" s="236"/>
    </row>
    <row r="1087" spans="4:4" x14ac:dyDescent="0.2">
      <c r="D1087" s="236"/>
    </row>
    <row r="1088" spans="4:4" x14ac:dyDescent="0.2">
      <c r="D1088" s="236"/>
    </row>
    <row r="1089" spans="4:4" x14ac:dyDescent="0.2">
      <c r="D1089" s="236"/>
    </row>
    <row r="1090" spans="4:4" x14ac:dyDescent="0.2">
      <c r="D1090" s="236"/>
    </row>
    <row r="1091" spans="4:4" x14ac:dyDescent="0.2">
      <c r="D1091" s="236"/>
    </row>
    <row r="1092" spans="4:4" x14ac:dyDescent="0.2">
      <c r="D1092" s="236"/>
    </row>
    <row r="1093" spans="4:4" x14ac:dyDescent="0.2">
      <c r="D1093" s="236"/>
    </row>
    <row r="1094" spans="4:4" x14ac:dyDescent="0.2">
      <c r="D1094" s="236"/>
    </row>
    <row r="1095" spans="4:4" x14ac:dyDescent="0.2">
      <c r="D1095" s="236"/>
    </row>
    <row r="1096" spans="4:4" x14ac:dyDescent="0.2">
      <c r="D1096" s="236"/>
    </row>
    <row r="1097" spans="4:4" x14ac:dyDescent="0.2">
      <c r="D1097" s="236"/>
    </row>
    <row r="1098" spans="4:4" x14ac:dyDescent="0.2">
      <c r="D1098" s="236"/>
    </row>
    <row r="1099" spans="4:4" x14ac:dyDescent="0.2">
      <c r="D1099" s="236"/>
    </row>
    <row r="1100" spans="4:4" x14ac:dyDescent="0.2">
      <c r="D1100" s="236"/>
    </row>
    <row r="1101" spans="4:4" x14ac:dyDescent="0.2">
      <c r="D1101" s="236"/>
    </row>
    <row r="1102" spans="4:4" x14ac:dyDescent="0.2">
      <c r="D1102" s="236"/>
    </row>
    <row r="1103" spans="4:4" x14ac:dyDescent="0.2">
      <c r="D1103" s="236"/>
    </row>
    <row r="1104" spans="4:4" x14ac:dyDescent="0.2">
      <c r="D1104" s="236"/>
    </row>
    <row r="1105" spans="4:4" x14ac:dyDescent="0.2">
      <c r="D1105" s="236"/>
    </row>
    <row r="1106" spans="4:4" x14ac:dyDescent="0.2">
      <c r="D1106" s="236"/>
    </row>
    <row r="1107" spans="4:4" x14ac:dyDescent="0.2">
      <c r="D1107" s="236"/>
    </row>
    <row r="1108" spans="4:4" x14ac:dyDescent="0.2">
      <c r="D1108" s="236"/>
    </row>
    <row r="1109" spans="4:4" x14ac:dyDescent="0.2">
      <c r="D1109" s="236"/>
    </row>
    <row r="1110" spans="4:4" x14ac:dyDescent="0.2">
      <c r="D1110" s="236"/>
    </row>
    <row r="1111" spans="4:4" x14ac:dyDescent="0.2">
      <c r="D1111" s="236"/>
    </row>
    <row r="1112" spans="4:4" x14ac:dyDescent="0.2">
      <c r="D1112" s="236"/>
    </row>
    <row r="1113" spans="4:4" x14ac:dyDescent="0.2">
      <c r="D1113" s="236"/>
    </row>
    <row r="1114" spans="4:4" x14ac:dyDescent="0.2">
      <c r="D1114" s="236"/>
    </row>
    <row r="1115" spans="4:4" x14ac:dyDescent="0.2">
      <c r="D1115" s="236"/>
    </row>
    <row r="1116" spans="4:4" x14ac:dyDescent="0.2">
      <c r="D1116" s="236"/>
    </row>
    <row r="1117" spans="4:4" x14ac:dyDescent="0.2">
      <c r="D1117" s="236"/>
    </row>
    <row r="1118" spans="4:4" x14ac:dyDescent="0.2">
      <c r="D1118" s="236"/>
    </row>
    <row r="1119" spans="4:4" x14ac:dyDescent="0.2">
      <c r="D1119" s="236"/>
    </row>
    <row r="1120" spans="4:4" x14ac:dyDescent="0.2">
      <c r="D1120" s="236"/>
    </row>
    <row r="1121" spans="4:4" x14ac:dyDescent="0.2">
      <c r="D1121" s="236"/>
    </row>
    <row r="1122" spans="4:4" x14ac:dyDescent="0.2">
      <c r="D1122" s="236"/>
    </row>
    <row r="1123" spans="4:4" x14ac:dyDescent="0.2">
      <c r="D1123" s="236"/>
    </row>
    <row r="1124" spans="4:4" x14ac:dyDescent="0.2">
      <c r="D1124" s="236"/>
    </row>
    <row r="1125" spans="4:4" x14ac:dyDescent="0.2">
      <c r="D1125" s="236"/>
    </row>
    <row r="1126" spans="4:4" x14ac:dyDescent="0.2">
      <c r="D1126" s="236"/>
    </row>
    <row r="1127" spans="4:4" x14ac:dyDescent="0.2">
      <c r="D1127" s="236"/>
    </row>
    <row r="1128" spans="4:4" x14ac:dyDescent="0.2">
      <c r="D1128" s="236"/>
    </row>
    <row r="1129" spans="4:4" x14ac:dyDescent="0.2">
      <c r="D1129" s="236"/>
    </row>
    <row r="1130" spans="4:4" x14ac:dyDescent="0.2">
      <c r="D1130" s="236"/>
    </row>
    <row r="1131" spans="4:4" x14ac:dyDescent="0.2">
      <c r="D1131" s="236"/>
    </row>
    <row r="1132" spans="4:4" x14ac:dyDescent="0.2">
      <c r="D1132" s="236"/>
    </row>
    <row r="1133" spans="4:4" x14ac:dyDescent="0.2">
      <c r="D1133" s="236"/>
    </row>
    <row r="1134" spans="4:4" x14ac:dyDescent="0.2">
      <c r="D1134" s="236"/>
    </row>
    <row r="1135" spans="4:4" x14ac:dyDescent="0.2">
      <c r="D1135" s="236"/>
    </row>
    <row r="1136" spans="4:4" x14ac:dyDescent="0.2">
      <c r="D1136" s="236"/>
    </row>
    <row r="1137" spans="4:4" x14ac:dyDescent="0.2">
      <c r="D1137" s="236"/>
    </row>
    <row r="1138" spans="4:4" x14ac:dyDescent="0.2">
      <c r="D1138" s="236"/>
    </row>
    <row r="1139" spans="4:4" x14ac:dyDescent="0.2">
      <c r="D1139" s="236"/>
    </row>
    <row r="1140" spans="4:4" x14ac:dyDescent="0.2">
      <c r="D1140" s="236"/>
    </row>
    <row r="1141" spans="4:4" x14ac:dyDescent="0.2">
      <c r="D1141" s="236"/>
    </row>
    <row r="1142" spans="4:4" x14ac:dyDescent="0.2">
      <c r="D1142" s="236"/>
    </row>
    <row r="1143" spans="4:4" x14ac:dyDescent="0.2">
      <c r="D1143" s="236"/>
    </row>
    <row r="1144" spans="4:4" x14ac:dyDescent="0.2">
      <c r="D1144" s="236"/>
    </row>
    <row r="1145" spans="4:4" x14ac:dyDescent="0.2">
      <c r="D1145" s="236"/>
    </row>
    <row r="1146" spans="4:4" x14ac:dyDescent="0.2">
      <c r="D1146" s="236"/>
    </row>
    <row r="1147" spans="4:4" x14ac:dyDescent="0.2">
      <c r="D1147" s="236"/>
    </row>
    <row r="1148" spans="4:4" x14ac:dyDescent="0.2">
      <c r="D1148" s="236"/>
    </row>
    <row r="1149" spans="4:4" x14ac:dyDescent="0.2">
      <c r="D1149" s="236"/>
    </row>
    <row r="1150" spans="4:4" x14ac:dyDescent="0.2">
      <c r="D1150" s="236"/>
    </row>
    <row r="1151" spans="4:4" x14ac:dyDescent="0.2">
      <c r="D1151" s="236"/>
    </row>
    <row r="1152" spans="4:4" x14ac:dyDescent="0.2">
      <c r="D1152" s="236"/>
    </row>
    <row r="1153" spans="4:4" x14ac:dyDescent="0.2">
      <c r="D1153" s="236"/>
    </row>
    <row r="1154" spans="4:4" x14ac:dyDescent="0.2">
      <c r="D1154" s="236"/>
    </row>
    <row r="1155" spans="4:4" x14ac:dyDescent="0.2">
      <c r="D1155" s="236"/>
    </row>
    <row r="1156" spans="4:4" x14ac:dyDescent="0.2">
      <c r="D1156" s="236"/>
    </row>
    <row r="1157" spans="4:4" x14ac:dyDescent="0.2">
      <c r="D1157" s="236"/>
    </row>
    <row r="1158" spans="4:4" x14ac:dyDescent="0.2">
      <c r="D1158" s="236"/>
    </row>
    <row r="1159" spans="4:4" x14ac:dyDescent="0.2">
      <c r="D1159" s="236"/>
    </row>
    <row r="1160" spans="4:4" x14ac:dyDescent="0.2">
      <c r="D1160" s="236"/>
    </row>
    <row r="1161" spans="4:4" x14ac:dyDescent="0.2">
      <c r="D1161" s="236"/>
    </row>
    <row r="1162" spans="4:4" x14ac:dyDescent="0.2">
      <c r="D1162" s="236"/>
    </row>
    <row r="1163" spans="4:4" x14ac:dyDescent="0.2">
      <c r="D1163" s="236"/>
    </row>
    <row r="1164" spans="4:4" x14ac:dyDescent="0.2">
      <c r="D1164" s="236"/>
    </row>
    <row r="1165" spans="4:4" x14ac:dyDescent="0.2">
      <c r="D1165" s="236"/>
    </row>
    <row r="1166" spans="4:4" x14ac:dyDescent="0.2">
      <c r="D1166" s="236"/>
    </row>
    <row r="1167" spans="4:4" x14ac:dyDescent="0.2">
      <c r="D1167" s="236"/>
    </row>
    <row r="1168" spans="4:4" x14ac:dyDescent="0.2">
      <c r="D1168" s="236"/>
    </row>
    <row r="1169" spans="4:4" x14ac:dyDescent="0.2">
      <c r="D1169" s="236"/>
    </row>
    <row r="1170" spans="4:4" x14ac:dyDescent="0.2">
      <c r="D1170" s="236"/>
    </row>
    <row r="1171" spans="4:4" x14ac:dyDescent="0.2">
      <c r="D1171" s="236"/>
    </row>
    <row r="1172" spans="4:4" x14ac:dyDescent="0.2">
      <c r="D1172" s="236"/>
    </row>
    <row r="1173" spans="4:4" x14ac:dyDescent="0.2">
      <c r="D1173" s="236"/>
    </row>
    <row r="1174" spans="4:4" x14ac:dyDescent="0.2">
      <c r="D1174" s="236"/>
    </row>
    <row r="1175" spans="4:4" x14ac:dyDescent="0.2">
      <c r="D1175" s="236"/>
    </row>
    <row r="1176" spans="4:4" x14ac:dyDescent="0.2">
      <c r="D1176" s="236"/>
    </row>
    <row r="1177" spans="4:4" x14ac:dyDescent="0.2">
      <c r="D1177" s="236"/>
    </row>
    <row r="1178" spans="4:4" x14ac:dyDescent="0.2">
      <c r="D1178" s="236"/>
    </row>
    <row r="1179" spans="4:4" x14ac:dyDescent="0.2">
      <c r="D1179" s="236"/>
    </row>
    <row r="1180" spans="4:4" x14ac:dyDescent="0.2">
      <c r="D1180" s="236"/>
    </row>
    <row r="1181" spans="4:4" x14ac:dyDescent="0.2">
      <c r="D1181" s="236"/>
    </row>
    <row r="1182" spans="4:4" x14ac:dyDescent="0.2">
      <c r="D1182" s="236"/>
    </row>
    <row r="1183" spans="4:4" x14ac:dyDescent="0.2">
      <c r="D1183" s="236"/>
    </row>
    <row r="1184" spans="4:4" x14ac:dyDescent="0.2">
      <c r="D1184" s="236"/>
    </row>
    <row r="1185" spans="4:4" x14ac:dyDescent="0.2">
      <c r="D1185" s="236"/>
    </row>
    <row r="1186" spans="4:4" x14ac:dyDescent="0.2">
      <c r="D1186" s="236"/>
    </row>
    <row r="1187" spans="4:4" x14ac:dyDescent="0.2">
      <c r="D1187" s="236"/>
    </row>
    <row r="1188" spans="4:4" x14ac:dyDescent="0.2">
      <c r="D1188" s="236"/>
    </row>
    <row r="1189" spans="4:4" x14ac:dyDescent="0.2">
      <c r="D1189" s="236"/>
    </row>
    <row r="1190" spans="4:4" x14ac:dyDescent="0.2">
      <c r="D1190" s="236"/>
    </row>
    <row r="1191" spans="4:4" x14ac:dyDescent="0.2">
      <c r="D1191" s="236"/>
    </row>
    <row r="1192" spans="4:4" x14ac:dyDescent="0.2">
      <c r="D1192" s="236"/>
    </row>
    <row r="1193" spans="4:4" x14ac:dyDescent="0.2">
      <c r="D1193" s="236"/>
    </row>
    <row r="1194" spans="4:4" x14ac:dyDescent="0.2">
      <c r="D1194" s="236"/>
    </row>
    <row r="1195" spans="4:4" x14ac:dyDescent="0.2">
      <c r="D1195" s="236"/>
    </row>
    <row r="1196" spans="4:4" x14ac:dyDescent="0.2">
      <c r="D1196" s="236"/>
    </row>
    <row r="1197" spans="4:4" x14ac:dyDescent="0.2">
      <c r="D1197" s="236"/>
    </row>
    <row r="1198" spans="4:4" x14ac:dyDescent="0.2">
      <c r="D1198" s="236"/>
    </row>
    <row r="1199" spans="4:4" x14ac:dyDescent="0.2">
      <c r="D1199" s="236"/>
    </row>
    <row r="1200" spans="4:4" x14ac:dyDescent="0.2">
      <c r="D1200" s="236"/>
    </row>
    <row r="1201" spans="4:4" x14ac:dyDescent="0.2">
      <c r="D1201" s="236"/>
    </row>
    <row r="1202" spans="4:4" x14ac:dyDescent="0.2">
      <c r="D1202" s="236"/>
    </row>
    <row r="1203" spans="4:4" x14ac:dyDescent="0.2">
      <c r="D1203" s="236"/>
    </row>
    <row r="1204" spans="4:4" x14ac:dyDescent="0.2">
      <c r="D1204" s="236"/>
    </row>
    <row r="1205" spans="4:4" x14ac:dyDescent="0.2">
      <c r="D1205" s="236"/>
    </row>
    <row r="1206" spans="4:4" x14ac:dyDescent="0.2">
      <c r="D1206" s="236"/>
    </row>
    <row r="1207" spans="4:4" x14ac:dyDescent="0.2">
      <c r="D1207" s="236"/>
    </row>
    <row r="1208" spans="4:4" x14ac:dyDescent="0.2">
      <c r="D1208" s="236"/>
    </row>
    <row r="1209" spans="4:4" x14ac:dyDescent="0.2">
      <c r="D1209" s="236"/>
    </row>
    <row r="1210" spans="4:4" x14ac:dyDescent="0.2">
      <c r="D1210" s="236"/>
    </row>
    <row r="1211" spans="4:4" x14ac:dyDescent="0.2">
      <c r="D1211" s="236"/>
    </row>
    <row r="1212" spans="4:4" x14ac:dyDescent="0.2">
      <c r="D1212" s="236"/>
    </row>
    <row r="1213" spans="4:4" x14ac:dyDescent="0.2">
      <c r="D1213" s="236"/>
    </row>
    <row r="1214" spans="4:4" x14ac:dyDescent="0.2">
      <c r="D1214" s="236"/>
    </row>
    <row r="1215" spans="4:4" x14ac:dyDescent="0.2">
      <c r="D1215" s="236"/>
    </row>
    <row r="1216" spans="4:4" x14ac:dyDescent="0.2">
      <c r="D1216" s="236"/>
    </row>
    <row r="1217" spans="4:4" x14ac:dyDescent="0.2">
      <c r="D1217" s="236"/>
    </row>
    <row r="1218" spans="4:4" x14ac:dyDescent="0.2">
      <c r="D1218" s="236"/>
    </row>
    <row r="1219" spans="4:4" x14ac:dyDescent="0.2">
      <c r="D1219" s="236"/>
    </row>
    <row r="1220" spans="4:4" x14ac:dyDescent="0.2">
      <c r="D1220" s="236"/>
    </row>
    <row r="1221" spans="4:4" x14ac:dyDescent="0.2">
      <c r="D1221" s="236"/>
    </row>
    <row r="1222" spans="4:4" x14ac:dyDescent="0.2">
      <c r="D1222" s="236"/>
    </row>
    <row r="1223" spans="4:4" x14ac:dyDescent="0.2">
      <c r="D1223" s="236"/>
    </row>
    <row r="1224" spans="4:4" x14ac:dyDescent="0.2">
      <c r="D1224" s="236"/>
    </row>
    <row r="1225" spans="4:4" x14ac:dyDescent="0.2">
      <c r="D1225" s="236"/>
    </row>
    <row r="1226" spans="4:4" x14ac:dyDescent="0.2">
      <c r="D1226" s="236"/>
    </row>
    <row r="1227" spans="4:4" x14ac:dyDescent="0.2">
      <c r="D1227" s="236"/>
    </row>
    <row r="1228" spans="4:4" x14ac:dyDescent="0.2">
      <c r="D1228" s="236"/>
    </row>
    <row r="1229" spans="4:4" x14ac:dyDescent="0.2">
      <c r="D1229" s="236"/>
    </row>
    <row r="1230" spans="4:4" x14ac:dyDescent="0.2">
      <c r="D1230" s="236"/>
    </row>
    <row r="1231" spans="4:4" x14ac:dyDescent="0.2">
      <c r="D1231" s="236"/>
    </row>
    <row r="1232" spans="4:4" x14ac:dyDescent="0.2">
      <c r="D1232" s="236"/>
    </row>
    <row r="1233" spans="4:4" x14ac:dyDescent="0.2">
      <c r="D1233" s="236"/>
    </row>
    <row r="1234" spans="4:4" x14ac:dyDescent="0.2">
      <c r="D1234" s="236"/>
    </row>
    <row r="1235" spans="4:4" x14ac:dyDescent="0.2">
      <c r="D1235" s="236"/>
    </row>
    <row r="1236" spans="4:4" x14ac:dyDescent="0.2">
      <c r="D1236" s="236"/>
    </row>
    <row r="1237" spans="4:4" x14ac:dyDescent="0.2">
      <c r="D1237" s="236"/>
    </row>
    <row r="1238" spans="4:4" x14ac:dyDescent="0.2">
      <c r="D1238" s="236"/>
    </row>
    <row r="1239" spans="4:4" x14ac:dyDescent="0.2">
      <c r="D1239" s="236"/>
    </row>
    <row r="1240" spans="4:4" x14ac:dyDescent="0.2">
      <c r="D1240" s="236"/>
    </row>
    <row r="1241" spans="4:4" x14ac:dyDescent="0.2">
      <c r="D1241" s="236"/>
    </row>
    <row r="1242" spans="4:4" x14ac:dyDescent="0.2">
      <c r="D1242" s="236"/>
    </row>
    <row r="1243" spans="4:4" x14ac:dyDescent="0.2">
      <c r="D1243" s="236"/>
    </row>
    <row r="1244" spans="4:4" x14ac:dyDescent="0.2">
      <c r="D1244" s="236"/>
    </row>
    <row r="1245" spans="4:4" x14ac:dyDescent="0.2">
      <c r="D1245" s="236"/>
    </row>
    <row r="1246" spans="4:4" x14ac:dyDescent="0.2">
      <c r="D1246" s="236"/>
    </row>
    <row r="1247" spans="4:4" x14ac:dyDescent="0.2">
      <c r="D1247" s="236"/>
    </row>
    <row r="1248" spans="4:4" x14ac:dyDescent="0.2">
      <c r="D1248" s="236"/>
    </row>
    <row r="1249" spans="4:4" x14ac:dyDescent="0.2">
      <c r="D1249" s="236"/>
    </row>
    <row r="1250" spans="4:4" x14ac:dyDescent="0.2">
      <c r="D1250" s="236"/>
    </row>
    <row r="1251" spans="4:4" x14ac:dyDescent="0.2">
      <c r="D1251" s="236"/>
    </row>
    <row r="1252" spans="4:4" x14ac:dyDescent="0.2">
      <c r="D1252" s="236"/>
    </row>
    <row r="1253" spans="4:4" x14ac:dyDescent="0.2">
      <c r="D1253" s="236"/>
    </row>
    <row r="1254" spans="4:4" x14ac:dyDescent="0.2">
      <c r="D1254" s="236"/>
    </row>
    <row r="1255" spans="4:4" x14ac:dyDescent="0.2">
      <c r="D1255" s="236"/>
    </row>
    <row r="1256" spans="4:4" x14ac:dyDescent="0.2">
      <c r="D1256" s="236"/>
    </row>
    <row r="1257" spans="4:4" x14ac:dyDescent="0.2">
      <c r="D1257" s="236"/>
    </row>
    <row r="1258" spans="4:4" x14ac:dyDescent="0.2">
      <c r="D1258" s="236"/>
    </row>
    <row r="1259" spans="4:4" x14ac:dyDescent="0.2">
      <c r="D1259" s="236"/>
    </row>
    <row r="1260" spans="4:4" x14ac:dyDescent="0.2">
      <c r="D1260" s="236"/>
    </row>
    <row r="1261" spans="4:4" x14ac:dyDescent="0.2">
      <c r="D1261" s="236"/>
    </row>
    <row r="1262" spans="4:4" x14ac:dyDescent="0.2">
      <c r="D1262" s="236"/>
    </row>
    <row r="1263" spans="4:4" x14ac:dyDescent="0.2">
      <c r="D1263" s="236"/>
    </row>
    <row r="1264" spans="4:4" x14ac:dyDescent="0.2">
      <c r="D1264" s="236"/>
    </row>
    <row r="1265" spans="4:4" x14ac:dyDescent="0.2">
      <c r="D1265" s="236"/>
    </row>
    <row r="1266" spans="4:4" x14ac:dyDescent="0.2">
      <c r="D1266" s="236"/>
    </row>
    <row r="1267" spans="4:4" x14ac:dyDescent="0.2">
      <c r="D1267" s="236"/>
    </row>
    <row r="1268" spans="4:4" x14ac:dyDescent="0.2">
      <c r="D1268" s="236"/>
    </row>
    <row r="1269" spans="4:4" x14ac:dyDescent="0.2">
      <c r="D1269" s="236"/>
    </row>
    <row r="1270" spans="4:4" x14ac:dyDescent="0.2">
      <c r="D1270" s="236"/>
    </row>
    <row r="1271" spans="4:4" x14ac:dyDescent="0.2">
      <c r="D1271" s="236"/>
    </row>
    <row r="1272" spans="4:4" x14ac:dyDescent="0.2">
      <c r="D1272" s="236"/>
    </row>
    <row r="1273" spans="4:4" x14ac:dyDescent="0.2">
      <c r="D1273" s="236"/>
    </row>
    <row r="1274" spans="4:4" x14ac:dyDescent="0.2">
      <c r="D1274" s="236"/>
    </row>
    <row r="1275" spans="4:4" x14ac:dyDescent="0.2">
      <c r="D1275" s="236"/>
    </row>
    <row r="1276" spans="4:4" x14ac:dyDescent="0.2">
      <c r="D1276" s="236"/>
    </row>
    <row r="1277" spans="4:4" x14ac:dyDescent="0.2">
      <c r="D1277" s="236"/>
    </row>
    <row r="1278" spans="4:4" x14ac:dyDescent="0.2">
      <c r="D1278" s="236"/>
    </row>
    <row r="1279" spans="4:4" x14ac:dyDescent="0.2">
      <c r="D1279" s="236"/>
    </row>
    <row r="1280" spans="4:4" x14ac:dyDescent="0.2">
      <c r="D1280" s="236"/>
    </row>
    <row r="1281" spans="4:4" x14ac:dyDescent="0.2">
      <c r="D1281" s="236"/>
    </row>
    <row r="1282" spans="4:4" x14ac:dyDescent="0.2">
      <c r="D1282" s="236"/>
    </row>
    <row r="1283" spans="4:4" x14ac:dyDescent="0.2">
      <c r="D1283" s="236"/>
    </row>
    <row r="1284" spans="4:4" x14ac:dyDescent="0.2">
      <c r="D1284" s="236"/>
    </row>
    <row r="1285" spans="4:4" x14ac:dyDescent="0.2">
      <c r="D1285" s="236"/>
    </row>
    <row r="1286" spans="4:4" x14ac:dyDescent="0.2">
      <c r="D1286" s="236"/>
    </row>
    <row r="1287" spans="4:4" x14ac:dyDescent="0.2">
      <c r="D1287" s="236"/>
    </row>
    <row r="1288" spans="4:4" x14ac:dyDescent="0.2">
      <c r="D1288" s="236"/>
    </row>
    <row r="1289" spans="4:4" x14ac:dyDescent="0.2">
      <c r="D1289" s="236"/>
    </row>
    <row r="1290" spans="4:4" x14ac:dyDescent="0.2">
      <c r="D1290" s="236"/>
    </row>
    <row r="1291" spans="4:4" x14ac:dyDescent="0.2">
      <c r="D1291" s="236"/>
    </row>
    <row r="1292" spans="4:4" x14ac:dyDescent="0.2">
      <c r="D1292" s="236"/>
    </row>
    <row r="1293" spans="4:4" x14ac:dyDescent="0.2">
      <c r="D1293" s="236"/>
    </row>
    <row r="1294" spans="4:4" x14ac:dyDescent="0.2">
      <c r="D1294" s="236"/>
    </row>
    <row r="1295" spans="4:4" x14ac:dyDescent="0.2">
      <c r="D1295" s="236"/>
    </row>
    <row r="1296" spans="4:4" x14ac:dyDescent="0.2">
      <c r="D1296" s="236"/>
    </row>
    <row r="1297" spans="4:4" x14ac:dyDescent="0.2">
      <c r="D1297" s="236"/>
    </row>
    <row r="1298" spans="4:4" x14ac:dyDescent="0.2">
      <c r="D1298" s="236"/>
    </row>
    <row r="1299" spans="4:4" x14ac:dyDescent="0.2">
      <c r="D1299" s="236"/>
    </row>
    <row r="1300" spans="4:4" x14ac:dyDescent="0.2">
      <c r="D1300" s="236"/>
    </row>
    <row r="1301" spans="4:4" x14ac:dyDescent="0.2">
      <c r="D1301" s="236"/>
    </row>
    <row r="1302" spans="4:4" x14ac:dyDescent="0.2">
      <c r="D1302" s="236"/>
    </row>
    <row r="1303" spans="4:4" x14ac:dyDescent="0.2">
      <c r="D1303" s="236"/>
    </row>
    <row r="1304" spans="4:4" x14ac:dyDescent="0.2">
      <c r="D1304" s="236"/>
    </row>
    <row r="1305" spans="4:4" x14ac:dyDescent="0.2">
      <c r="D1305" s="236"/>
    </row>
    <row r="1306" spans="4:4" x14ac:dyDescent="0.2">
      <c r="D1306" s="236"/>
    </row>
    <row r="1307" spans="4:4" x14ac:dyDescent="0.2">
      <c r="D1307" s="236"/>
    </row>
    <row r="1308" spans="4:4" x14ac:dyDescent="0.2">
      <c r="D1308" s="236"/>
    </row>
    <row r="1309" spans="4:4" x14ac:dyDescent="0.2">
      <c r="D1309" s="236"/>
    </row>
    <row r="1310" spans="4:4" x14ac:dyDescent="0.2">
      <c r="D1310" s="236"/>
    </row>
    <row r="1311" spans="4:4" x14ac:dyDescent="0.2">
      <c r="D1311" s="236"/>
    </row>
    <row r="1312" spans="4:4" x14ac:dyDescent="0.2">
      <c r="D1312" s="236"/>
    </row>
    <row r="1313" spans="4:4" x14ac:dyDescent="0.2">
      <c r="D1313" s="236"/>
    </row>
    <row r="1314" spans="4:4" x14ac:dyDescent="0.2">
      <c r="D1314" s="236"/>
    </row>
    <row r="1315" spans="4:4" x14ac:dyDescent="0.2">
      <c r="D1315" s="236"/>
    </row>
    <row r="1316" spans="4:4" x14ac:dyDescent="0.2">
      <c r="D1316" s="236"/>
    </row>
    <row r="1317" spans="4:4" x14ac:dyDescent="0.2">
      <c r="D1317" s="236"/>
    </row>
    <row r="1318" spans="4:4" x14ac:dyDescent="0.2">
      <c r="D1318" s="236"/>
    </row>
    <row r="1319" spans="4:4" x14ac:dyDescent="0.2">
      <c r="D1319" s="236"/>
    </row>
    <row r="1320" spans="4:4" x14ac:dyDescent="0.2">
      <c r="D1320" s="236"/>
    </row>
    <row r="1321" spans="4:4" x14ac:dyDescent="0.2">
      <c r="D1321" s="236"/>
    </row>
    <row r="1322" spans="4:4" x14ac:dyDescent="0.2">
      <c r="D1322" s="236"/>
    </row>
    <row r="1323" spans="4:4" x14ac:dyDescent="0.2">
      <c r="D1323" s="236"/>
    </row>
    <row r="1324" spans="4:4" x14ac:dyDescent="0.2">
      <c r="D1324" s="236"/>
    </row>
    <row r="1325" spans="4:4" x14ac:dyDescent="0.2">
      <c r="D1325" s="236"/>
    </row>
    <row r="1326" spans="4:4" x14ac:dyDescent="0.2">
      <c r="D1326" s="236"/>
    </row>
    <row r="1327" spans="4:4" x14ac:dyDescent="0.2">
      <c r="D1327" s="236"/>
    </row>
    <row r="1328" spans="4:4" x14ac:dyDescent="0.2">
      <c r="D1328" s="236"/>
    </row>
    <row r="1329" spans="4:4" x14ac:dyDescent="0.2">
      <c r="D1329" s="236"/>
    </row>
    <row r="1330" spans="4:4" x14ac:dyDescent="0.2">
      <c r="D1330" s="236"/>
    </row>
    <row r="1331" spans="4:4" x14ac:dyDescent="0.2">
      <c r="D1331" s="236"/>
    </row>
    <row r="1332" spans="4:4" x14ac:dyDescent="0.2">
      <c r="D1332" s="236"/>
    </row>
    <row r="1333" spans="4:4" x14ac:dyDescent="0.2">
      <c r="D1333" s="236"/>
    </row>
    <row r="1334" spans="4:4" x14ac:dyDescent="0.2">
      <c r="D1334" s="236"/>
    </row>
    <row r="1335" spans="4:4" x14ac:dyDescent="0.2">
      <c r="D1335" s="236"/>
    </row>
    <row r="1336" spans="4:4" x14ac:dyDescent="0.2">
      <c r="D1336" s="236"/>
    </row>
    <row r="1337" spans="4:4" x14ac:dyDescent="0.2">
      <c r="D1337" s="236"/>
    </row>
    <row r="1338" spans="4:4" x14ac:dyDescent="0.2">
      <c r="D1338" s="236"/>
    </row>
    <row r="1339" spans="4:4" x14ac:dyDescent="0.2">
      <c r="D1339" s="236"/>
    </row>
    <row r="1340" spans="4:4" x14ac:dyDescent="0.2">
      <c r="D1340" s="236"/>
    </row>
    <row r="1341" spans="4:4" x14ac:dyDescent="0.2">
      <c r="D1341" s="236"/>
    </row>
    <row r="1342" spans="4:4" x14ac:dyDescent="0.2">
      <c r="D1342" s="236"/>
    </row>
    <row r="1343" spans="4:4" x14ac:dyDescent="0.2">
      <c r="D1343" s="236"/>
    </row>
    <row r="1344" spans="4:4" x14ac:dyDescent="0.2">
      <c r="D1344" s="236"/>
    </row>
    <row r="1345" spans="4:4" x14ac:dyDescent="0.2">
      <c r="D1345" s="236"/>
    </row>
    <row r="1346" spans="4:4" x14ac:dyDescent="0.2">
      <c r="D1346" s="236"/>
    </row>
    <row r="1347" spans="4:4" x14ac:dyDescent="0.2">
      <c r="D1347" s="236"/>
    </row>
    <row r="1348" spans="4:4" x14ac:dyDescent="0.2">
      <c r="D1348" s="236"/>
    </row>
    <row r="1349" spans="4:4" x14ac:dyDescent="0.2">
      <c r="D1349" s="236"/>
    </row>
    <row r="1350" spans="4:4" x14ac:dyDescent="0.2">
      <c r="D1350" s="236"/>
    </row>
    <row r="1351" spans="4:4" x14ac:dyDescent="0.2">
      <c r="D1351" s="236"/>
    </row>
    <row r="1352" spans="4:4" x14ac:dyDescent="0.2">
      <c r="D1352" s="236"/>
    </row>
    <row r="1353" spans="4:4" x14ac:dyDescent="0.2">
      <c r="D1353" s="236"/>
    </row>
    <row r="1354" spans="4:4" x14ac:dyDescent="0.2">
      <c r="D1354" s="236"/>
    </row>
    <row r="1355" spans="4:4" x14ac:dyDescent="0.2">
      <c r="D1355" s="236"/>
    </row>
    <row r="1356" spans="4:4" x14ac:dyDescent="0.2">
      <c r="D1356" s="236"/>
    </row>
    <row r="1357" spans="4:4" x14ac:dyDescent="0.2">
      <c r="D1357" s="236"/>
    </row>
    <row r="1358" spans="4:4" x14ac:dyDescent="0.2">
      <c r="D1358" s="236"/>
    </row>
    <row r="1359" spans="4:4" x14ac:dyDescent="0.2">
      <c r="D1359" s="236"/>
    </row>
    <row r="1360" spans="4:4" x14ac:dyDescent="0.2">
      <c r="D1360" s="236"/>
    </row>
    <row r="1361" spans="4:4" x14ac:dyDescent="0.2">
      <c r="D1361" s="236"/>
    </row>
    <row r="1362" spans="4:4" x14ac:dyDescent="0.2">
      <c r="D1362" s="236"/>
    </row>
    <row r="1363" spans="4:4" x14ac:dyDescent="0.2">
      <c r="D1363" s="236"/>
    </row>
    <row r="1364" spans="4:4" x14ac:dyDescent="0.2">
      <c r="D1364" s="236"/>
    </row>
    <row r="1365" spans="4:4" x14ac:dyDescent="0.2">
      <c r="D1365" s="236"/>
    </row>
    <row r="1366" spans="4:4" x14ac:dyDescent="0.2">
      <c r="D1366" s="236"/>
    </row>
    <row r="1367" spans="4:4" x14ac:dyDescent="0.2">
      <c r="D1367" s="236"/>
    </row>
    <row r="1368" spans="4:4" x14ac:dyDescent="0.2">
      <c r="D1368" s="236"/>
    </row>
    <row r="1369" spans="4:4" x14ac:dyDescent="0.2">
      <c r="D1369" s="236"/>
    </row>
    <row r="1370" spans="4:4" x14ac:dyDescent="0.2">
      <c r="D1370" s="236"/>
    </row>
    <row r="1371" spans="4:4" x14ac:dyDescent="0.2">
      <c r="D1371" s="236"/>
    </row>
    <row r="1372" spans="4:4" x14ac:dyDescent="0.2">
      <c r="D1372" s="236"/>
    </row>
    <row r="1373" spans="4:4" x14ac:dyDescent="0.2">
      <c r="D1373" s="236"/>
    </row>
    <row r="1374" spans="4:4" x14ac:dyDescent="0.2">
      <c r="D1374" s="236"/>
    </row>
    <row r="1375" spans="4:4" x14ac:dyDescent="0.2">
      <c r="D1375" s="236"/>
    </row>
    <row r="1376" spans="4:4" x14ac:dyDescent="0.2">
      <c r="D1376" s="236"/>
    </row>
    <row r="1377" spans="4:4" x14ac:dyDescent="0.2">
      <c r="D1377" s="236"/>
    </row>
    <row r="1378" spans="4:4" x14ac:dyDescent="0.2">
      <c r="D1378" s="236"/>
    </row>
    <row r="1379" spans="4:4" x14ac:dyDescent="0.2">
      <c r="D1379" s="236"/>
    </row>
    <row r="1380" spans="4:4" x14ac:dyDescent="0.2">
      <c r="D1380" s="236"/>
    </row>
    <row r="1381" spans="4:4" x14ac:dyDescent="0.2">
      <c r="D1381" s="236"/>
    </row>
    <row r="1382" spans="4:4" x14ac:dyDescent="0.2">
      <c r="D1382" s="236"/>
    </row>
    <row r="1383" spans="4:4" x14ac:dyDescent="0.2">
      <c r="D1383" s="236"/>
    </row>
    <row r="1384" spans="4:4" x14ac:dyDescent="0.2">
      <c r="D1384" s="236"/>
    </row>
    <row r="1385" spans="4:4" x14ac:dyDescent="0.2">
      <c r="D1385" s="236"/>
    </row>
    <row r="1386" spans="4:4" x14ac:dyDescent="0.2">
      <c r="D1386" s="236"/>
    </row>
    <row r="1387" spans="4:4" x14ac:dyDescent="0.2">
      <c r="D1387" s="236"/>
    </row>
    <row r="1388" spans="4:4" x14ac:dyDescent="0.2">
      <c r="D1388" s="236"/>
    </row>
    <row r="1389" spans="4:4" x14ac:dyDescent="0.2">
      <c r="D1389" s="236"/>
    </row>
    <row r="1390" spans="4:4" x14ac:dyDescent="0.2">
      <c r="D1390" s="236"/>
    </row>
    <row r="1391" spans="4:4" x14ac:dyDescent="0.2">
      <c r="D1391" s="236"/>
    </row>
    <row r="1392" spans="4:4" x14ac:dyDescent="0.2">
      <c r="D1392" s="236"/>
    </row>
    <row r="1393" spans="4:4" x14ac:dyDescent="0.2">
      <c r="D1393" s="236"/>
    </row>
    <row r="1394" spans="4:4" x14ac:dyDescent="0.2">
      <c r="D1394" s="236"/>
    </row>
    <row r="1395" spans="4:4" x14ac:dyDescent="0.2">
      <c r="D1395" s="236"/>
    </row>
    <row r="1396" spans="4:4" x14ac:dyDescent="0.2">
      <c r="D1396" s="236"/>
    </row>
    <row r="1397" spans="4:4" x14ac:dyDescent="0.2">
      <c r="D1397" s="236"/>
    </row>
    <row r="1398" spans="4:4" x14ac:dyDescent="0.2">
      <c r="D1398" s="236"/>
    </row>
    <row r="1399" spans="4:4" x14ac:dyDescent="0.2">
      <c r="D1399" s="236"/>
    </row>
    <row r="1400" spans="4:4" x14ac:dyDescent="0.2">
      <c r="D1400" s="236"/>
    </row>
    <row r="1401" spans="4:4" x14ac:dyDescent="0.2">
      <c r="D1401" s="236"/>
    </row>
    <row r="1402" spans="4:4" x14ac:dyDescent="0.2">
      <c r="D1402" s="236"/>
    </row>
    <row r="1403" spans="4:4" x14ac:dyDescent="0.2">
      <c r="D1403" s="236"/>
    </row>
    <row r="1404" spans="4:4" x14ac:dyDescent="0.2">
      <c r="D1404" s="236"/>
    </row>
    <row r="1405" spans="4:4" x14ac:dyDescent="0.2">
      <c r="D1405" s="236"/>
    </row>
    <row r="1406" spans="4:4" x14ac:dyDescent="0.2">
      <c r="D1406" s="236"/>
    </row>
    <row r="1407" spans="4:4" x14ac:dyDescent="0.2">
      <c r="D1407" s="236"/>
    </row>
    <row r="1408" spans="4:4" x14ac:dyDescent="0.2">
      <c r="D1408" s="236"/>
    </row>
    <row r="1409" spans="4:4" x14ac:dyDescent="0.2">
      <c r="D1409" s="236"/>
    </row>
    <row r="1410" spans="4:4" x14ac:dyDescent="0.2">
      <c r="D1410" s="236"/>
    </row>
    <row r="1411" spans="4:4" x14ac:dyDescent="0.2">
      <c r="D1411" s="236"/>
    </row>
    <row r="1412" spans="4:4" x14ac:dyDescent="0.2">
      <c r="D1412" s="236"/>
    </row>
    <row r="1413" spans="4:4" x14ac:dyDescent="0.2">
      <c r="D1413" s="236"/>
    </row>
    <row r="1414" spans="4:4" x14ac:dyDescent="0.2">
      <c r="D1414" s="236"/>
    </row>
    <row r="1415" spans="4:4" x14ac:dyDescent="0.2">
      <c r="D1415" s="236"/>
    </row>
    <row r="1416" spans="4:4" x14ac:dyDescent="0.2">
      <c r="D1416" s="236"/>
    </row>
    <row r="1417" spans="4:4" x14ac:dyDescent="0.2">
      <c r="D1417" s="236"/>
    </row>
    <row r="1418" spans="4:4" x14ac:dyDescent="0.2">
      <c r="D1418" s="236"/>
    </row>
    <row r="1419" spans="4:4" x14ac:dyDescent="0.2">
      <c r="D1419" s="236"/>
    </row>
    <row r="1420" spans="4:4" x14ac:dyDescent="0.2">
      <c r="D1420" s="236"/>
    </row>
    <row r="1421" spans="4:4" x14ac:dyDescent="0.2">
      <c r="D1421" s="236"/>
    </row>
    <row r="1422" spans="4:4" x14ac:dyDescent="0.2">
      <c r="D1422" s="236"/>
    </row>
    <row r="1423" spans="4:4" x14ac:dyDescent="0.2">
      <c r="D1423" s="236"/>
    </row>
    <row r="1424" spans="4:4" x14ac:dyDescent="0.2">
      <c r="D1424" s="236"/>
    </row>
    <row r="1425" spans="4:4" x14ac:dyDescent="0.2">
      <c r="D1425" s="236"/>
    </row>
    <row r="1426" spans="4:4" x14ac:dyDescent="0.2">
      <c r="D1426" s="236"/>
    </row>
    <row r="1427" spans="4:4" x14ac:dyDescent="0.2">
      <c r="D1427" s="236"/>
    </row>
    <row r="1428" spans="4:4" x14ac:dyDescent="0.2">
      <c r="D1428" s="236"/>
    </row>
    <row r="1429" spans="4:4" x14ac:dyDescent="0.2">
      <c r="D1429" s="236"/>
    </row>
    <row r="1430" spans="4:4" x14ac:dyDescent="0.2">
      <c r="D1430" s="236"/>
    </row>
    <row r="1431" spans="4:4" x14ac:dyDescent="0.2">
      <c r="D1431" s="236"/>
    </row>
    <row r="1432" spans="4:4" x14ac:dyDescent="0.2">
      <c r="D1432" s="236"/>
    </row>
    <row r="1433" spans="4:4" x14ac:dyDescent="0.2">
      <c r="D1433" s="236"/>
    </row>
    <row r="1434" spans="4:4" x14ac:dyDescent="0.2">
      <c r="D1434" s="236"/>
    </row>
    <row r="1435" spans="4:4" x14ac:dyDescent="0.2">
      <c r="D1435" s="236"/>
    </row>
    <row r="1436" spans="4:4" x14ac:dyDescent="0.2">
      <c r="D1436" s="236"/>
    </row>
    <row r="1437" spans="4:4" x14ac:dyDescent="0.2">
      <c r="D1437" s="236"/>
    </row>
    <row r="1438" spans="4:4" x14ac:dyDescent="0.2">
      <c r="D1438" s="236"/>
    </row>
    <row r="1439" spans="4:4" x14ac:dyDescent="0.2">
      <c r="D1439" s="236"/>
    </row>
    <row r="1440" spans="4:4" x14ac:dyDescent="0.2">
      <c r="D1440" s="236"/>
    </row>
    <row r="1441" spans="4:4" x14ac:dyDescent="0.2">
      <c r="D1441" s="236"/>
    </row>
    <row r="1442" spans="4:4" x14ac:dyDescent="0.2">
      <c r="D1442" s="236"/>
    </row>
    <row r="1443" spans="4:4" x14ac:dyDescent="0.2">
      <c r="D1443" s="236"/>
    </row>
    <row r="1444" spans="4:4" x14ac:dyDescent="0.2">
      <c r="D1444" s="236"/>
    </row>
    <row r="1445" spans="4:4" x14ac:dyDescent="0.2">
      <c r="D1445" s="236"/>
    </row>
    <row r="1446" spans="4:4" x14ac:dyDescent="0.2">
      <c r="D1446" s="236"/>
    </row>
    <row r="1447" spans="4:4" x14ac:dyDescent="0.2">
      <c r="D1447" s="236"/>
    </row>
    <row r="1448" spans="4:4" x14ac:dyDescent="0.2">
      <c r="D1448" s="236"/>
    </row>
    <row r="1449" spans="4:4" x14ac:dyDescent="0.2">
      <c r="D1449" s="236"/>
    </row>
    <row r="1450" spans="4:4" x14ac:dyDescent="0.2">
      <c r="D1450" s="236"/>
    </row>
    <row r="1451" spans="4:4" x14ac:dyDescent="0.2">
      <c r="D1451" s="236"/>
    </row>
    <row r="1452" spans="4:4" x14ac:dyDescent="0.2">
      <c r="D1452" s="236"/>
    </row>
    <row r="1453" spans="4:4" x14ac:dyDescent="0.2">
      <c r="D1453" s="236"/>
    </row>
    <row r="1454" spans="4:4" x14ac:dyDescent="0.2">
      <c r="D1454" s="236"/>
    </row>
    <row r="1455" spans="4:4" x14ac:dyDescent="0.2">
      <c r="D1455" s="236"/>
    </row>
    <row r="1456" spans="4:4" x14ac:dyDescent="0.2">
      <c r="D1456" s="236"/>
    </row>
    <row r="1457" spans="4:4" x14ac:dyDescent="0.2">
      <c r="D1457" s="236"/>
    </row>
    <row r="1458" spans="4:4" x14ac:dyDescent="0.2">
      <c r="D1458" s="236"/>
    </row>
    <row r="1459" spans="4:4" x14ac:dyDescent="0.2">
      <c r="D1459" s="236"/>
    </row>
    <row r="1460" spans="4:4" x14ac:dyDescent="0.2">
      <c r="D1460" s="236"/>
    </row>
    <row r="1461" spans="4:4" x14ac:dyDescent="0.2">
      <c r="D1461" s="236"/>
    </row>
    <row r="1462" spans="4:4" x14ac:dyDescent="0.2">
      <c r="D1462" s="236"/>
    </row>
    <row r="1463" spans="4:4" x14ac:dyDescent="0.2">
      <c r="D1463" s="236"/>
    </row>
    <row r="1464" spans="4:4" x14ac:dyDescent="0.2">
      <c r="D1464" s="236"/>
    </row>
    <row r="1465" spans="4:4" x14ac:dyDescent="0.2">
      <c r="D1465" s="236"/>
    </row>
    <row r="1466" spans="4:4" x14ac:dyDescent="0.2">
      <c r="D1466" s="236"/>
    </row>
    <row r="1467" spans="4:4" x14ac:dyDescent="0.2">
      <c r="D1467" s="236"/>
    </row>
    <row r="1468" spans="4:4" x14ac:dyDescent="0.2">
      <c r="D1468" s="236"/>
    </row>
    <row r="1469" spans="4:4" x14ac:dyDescent="0.2">
      <c r="D1469" s="236"/>
    </row>
    <row r="1470" spans="4:4" x14ac:dyDescent="0.2">
      <c r="D1470" s="236"/>
    </row>
    <row r="1471" spans="4:4" x14ac:dyDescent="0.2">
      <c r="D1471" s="236"/>
    </row>
    <row r="1472" spans="4:4" x14ac:dyDescent="0.2">
      <c r="D1472" s="236"/>
    </row>
    <row r="1473" spans="4:4" x14ac:dyDescent="0.2">
      <c r="D1473" s="236"/>
    </row>
    <row r="1474" spans="4:4" x14ac:dyDescent="0.2">
      <c r="D1474" s="236"/>
    </row>
    <row r="1475" spans="4:4" x14ac:dyDescent="0.2">
      <c r="D1475" s="236"/>
    </row>
    <row r="1476" spans="4:4" x14ac:dyDescent="0.2">
      <c r="D1476" s="236"/>
    </row>
    <row r="1477" spans="4:4" x14ac:dyDescent="0.2">
      <c r="D1477" s="236"/>
    </row>
    <row r="1478" spans="4:4" x14ac:dyDescent="0.2">
      <c r="D1478" s="236"/>
    </row>
    <row r="1479" spans="4:4" x14ac:dyDescent="0.2">
      <c r="D1479" s="236"/>
    </row>
    <row r="1480" spans="4:4" x14ac:dyDescent="0.2">
      <c r="D1480" s="236"/>
    </row>
    <row r="1481" spans="4:4" x14ac:dyDescent="0.2">
      <c r="D1481" s="236"/>
    </row>
    <row r="1482" spans="4:4" x14ac:dyDescent="0.2">
      <c r="D1482" s="236"/>
    </row>
    <row r="1483" spans="4:4" x14ac:dyDescent="0.2">
      <c r="D1483" s="236"/>
    </row>
    <row r="1484" spans="4:4" x14ac:dyDescent="0.2">
      <c r="D1484" s="236"/>
    </row>
    <row r="1485" spans="4:4" x14ac:dyDescent="0.2">
      <c r="D1485" s="236"/>
    </row>
    <row r="1486" spans="4:4" x14ac:dyDescent="0.2">
      <c r="D1486" s="236"/>
    </row>
    <row r="1487" spans="4:4" x14ac:dyDescent="0.2">
      <c r="D1487" s="236"/>
    </row>
    <row r="1488" spans="4:4" x14ac:dyDescent="0.2">
      <c r="D1488" s="236"/>
    </row>
    <row r="1489" spans="4:4" x14ac:dyDescent="0.2">
      <c r="D1489" s="236"/>
    </row>
    <row r="1490" spans="4:4" x14ac:dyDescent="0.2">
      <c r="D1490" s="236"/>
    </row>
    <row r="1491" spans="4:4" x14ac:dyDescent="0.2">
      <c r="D1491" s="236"/>
    </row>
    <row r="1492" spans="4:4" x14ac:dyDescent="0.2">
      <c r="D1492" s="236"/>
    </row>
    <row r="1493" spans="4:4" x14ac:dyDescent="0.2">
      <c r="D1493" s="236"/>
    </row>
    <row r="1494" spans="4:4" x14ac:dyDescent="0.2">
      <c r="D1494" s="236"/>
    </row>
    <row r="1495" spans="4:4" x14ac:dyDescent="0.2">
      <c r="D1495" s="236"/>
    </row>
    <row r="1496" spans="4:4" x14ac:dyDescent="0.2">
      <c r="D1496" s="236"/>
    </row>
    <row r="1497" spans="4:4" x14ac:dyDescent="0.2">
      <c r="D1497" s="236"/>
    </row>
    <row r="1498" spans="4:4" x14ac:dyDescent="0.2">
      <c r="D1498" s="236"/>
    </row>
    <row r="1499" spans="4:4" x14ac:dyDescent="0.2">
      <c r="D1499" s="236"/>
    </row>
    <row r="1500" spans="4:4" x14ac:dyDescent="0.2">
      <c r="D1500" s="236"/>
    </row>
    <row r="1501" spans="4:4" x14ac:dyDescent="0.2">
      <c r="D1501" s="236"/>
    </row>
    <row r="1502" spans="4:4" x14ac:dyDescent="0.2">
      <c r="D1502" s="236"/>
    </row>
    <row r="1503" spans="4:4" x14ac:dyDescent="0.2">
      <c r="D1503" s="236"/>
    </row>
    <row r="1504" spans="4:4" x14ac:dyDescent="0.2">
      <c r="D1504" s="236"/>
    </row>
    <row r="1505" spans="4:4" x14ac:dyDescent="0.2">
      <c r="D1505" s="236"/>
    </row>
    <row r="1506" spans="4:4" x14ac:dyDescent="0.2">
      <c r="D1506" s="236"/>
    </row>
    <row r="1507" spans="4:4" x14ac:dyDescent="0.2">
      <c r="D1507" s="236"/>
    </row>
    <row r="1508" spans="4:4" x14ac:dyDescent="0.2">
      <c r="D1508" s="236"/>
    </row>
    <row r="1509" spans="4:4" x14ac:dyDescent="0.2">
      <c r="D1509" s="236"/>
    </row>
    <row r="1510" spans="4:4" x14ac:dyDescent="0.2">
      <c r="D1510" s="236"/>
    </row>
    <row r="1511" spans="4:4" x14ac:dyDescent="0.2">
      <c r="D1511" s="236"/>
    </row>
    <row r="1512" spans="4:4" x14ac:dyDescent="0.2">
      <c r="D1512" s="236"/>
    </row>
    <row r="1513" spans="4:4" x14ac:dyDescent="0.2">
      <c r="D1513" s="236"/>
    </row>
    <row r="1514" spans="4:4" x14ac:dyDescent="0.2">
      <c r="D1514" s="236"/>
    </row>
    <row r="1515" spans="4:4" x14ac:dyDescent="0.2">
      <c r="D1515" s="236"/>
    </row>
    <row r="1516" spans="4:4" x14ac:dyDescent="0.2">
      <c r="D1516" s="236"/>
    </row>
    <row r="1517" spans="4:4" x14ac:dyDescent="0.2">
      <c r="D1517" s="236"/>
    </row>
    <row r="1518" spans="4:4" x14ac:dyDescent="0.2">
      <c r="D1518" s="236"/>
    </row>
    <row r="1519" spans="4:4" x14ac:dyDescent="0.2">
      <c r="D1519" s="236"/>
    </row>
    <row r="1520" spans="4:4" x14ac:dyDescent="0.2">
      <c r="D1520" s="236"/>
    </row>
    <row r="1521" spans="4:4" x14ac:dyDescent="0.2">
      <c r="D1521" s="236"/>
    </row>
    <row r="1522" spans="4:4" x14ac:dyDescent="0.2">
      <c r="D1522" s="236"/>
    </row>
    <row r="1523" spans="4:4" x14ac:dyDescent="0.2">
      <c r="D1523" s="236"/>
    </row>
    <row r="1524" spans="4:4" x14ac:dyDescent="0.2">
      <c r="D1524" s="236"/>
    </row>
    <row r="1525" spans="4:4" x14ac:dyDescent="0.2">
      <c r="D1525" s="236"/>
    </row>
    <row r="1526" spans="4:4" x14ac:dyDescent="0.2">
      <c r="D1526" s="236"/>
    </row>
    <row r="1527" spans="4:4" x14ac:dyDescent="0.2">
      <c r="D1527" s="236"/>
    </row>
    <row r="1528" spans="4:4" x14ac:dyDescent="0.2">
      <c r="D1528" s="236"/>
    </row>
    <row r="1529" spans="4:4" x14ac:dyDescent="0.2">
      <c r="D1529" s="236"/>
    </row>
    <row r="1530" spans="4:4" x14ac:dyDescent="0.2">
      <c r="D1530" s="236"/>
    </row>
    <row r="1531" spans="4:4" x14ac:dyDescent="0.2">
      <c r="D1531" s="236"/>
    </row>
    <row r="1532" spans="4:4" x14ac:dyDescent="0.2">
      <c r="D1532" s="236"/>
    </row>
    <row r="1533" spans="4:4" x14ac:dyDescent="0.2">
      <c r="D1533" s="236"/>
    </row>
    <row r="1534" spans="4:4" x14ac:dyDescent="0.2">
      <c r="D1534" s="236"/>
    </row>
    <row r="1535" spans="4:4" x14ac:dyDescent="0.2">
      <c r="D1535" s="236"/>
    </row>
    <row r="1536" spans="4:4" x14ac:dyDescent="0.2">
      <c r="D1536" s="236"/>
    </row>
    <row r="1537" spans="4:4" x14ac:dyDescent="0.2">
      <c r="D1537" s="236"/>
    </row>
    <row r="1538" spans="4:4" x14ac:dyDescent="0.2">
      <c r="D1538" s="236"/>
    </row>
    <row r="1539" spans="4:4" x14ac:dyDescent="0.2">
      <c r="D1539" s="236"/>
    </row>
    <row r="1540" spans="4:4" x14ac:dyDescent="0.2">
      <c r="D1540" s="236"/>
    </row>
    <row r="1541" spans="4:4" x14ac:dyDescent="0.2">
      <c r="D1541" s="236"/>
    </row>
    <row r="1542" spans="4:4" x14ac:dyDescent="0.2">
      <c r="D1542" s="236"/>
    </row>
    <row r="1543" spans="4:4" x14ac:dyDescent="0.2">
      <c r="D1543" s="236"/>
    </row>
    <row r="1544" spans="4:4" x14ac:dyDescent="0.2">
      <c r="D1544" s="236"/>
    </row>
    <row r="1545" spans="4:4" x14ac:dyDescent="0.2">
      <c r="D1545" s="236"/>
    </row>
    <row r="1546" spans="4:4" x14ac:dyDescent="0.2">
      <c r="D1546" s="236"/>
    </row>
    <row r="1547" spans="4:4" x14ac:dyDescent="0.2">
      <c r="D1547" s="236"/>
    </row>
    <row r="1548" spans="4:4" x14ac:dyDescent="0.2">
      <c r="D1548" s="236"/>
    </row>
    <row r="1549" spans="4:4" x14ac:dyDescent="0.2">
      <c r="D1549" s="236"/>
    </row>
    <row r="1550" spans="4:4" x14ac:dyDescent="0.2">
      <c r="D1550" s="236"/>
    </row>
    <row r="1551" spans="4:4" x14ac:dyDescent="0.2">
      <c r="D1551" s="236"/>
    </row>
    <row r="1552" spans="4:4" x14ac:dyDescent="0.2">
      <c r="D1552" s="236"/>
    </row>
    <row r="1553" spans="4:4" x14ac:dyDescent="0.2">
      <c r="D1553" s="236"/>
    </row>
    <row r="1554" spans="4:4" x14ac:dyDescent="0.2">
      <c r="D1554" s="236"/>
    </row>
    <row r="1555" spans="4:4" x14ac:dyDescent="0.2">
      <c r="D1555" s="236"/>
    </row>
    <row r="1556" spans="4:4" x14ac:dyDescent="0.2">
      <c r="D1556" s="236"/>
    </row>
    <row r="1557" spans="4:4" x14ac:dyDescent="0.2">
      <c r="D1557" s="236"/>
    </row>
    <row r="1558" spans="4:4" x14ac:dyDescent="0.2">
      <c r="D1558" s="236"/>
    </row>
    <row r="1559" spans="4:4" x14ac:dyDescent="0.2">
      <c r="D1559" s="236"/>
    </row>
    <row r="1560" spans="4:4" x14ac:dyDescent="0.2">
      <c r="D1560" s="236"/>
    </row>
    <row r="1561" spans="4:4" x14ac:dyDescent="0.2">
      <c r="D1561" s="236"/>
    </row>
    <row r="1562" spans="4:4" x14ac:dyDescent="0.2">
      <c r="D1562" s="236"/>
    </row>
    <row r="1563" spans="4:4" x14ac:dyDescent="0.2">
      <c r="D1563" s="236"/>
    </row>
    <row r="1564" spans="4:4" x14ac:dyDescent="0.2">
      <c r="D1564" s="236"/>
    </row>
    <row r="1565" spans="4:4" x14ac:dyDescent="0.2">
      <c r="D1565" s="236"/>
    </row>
    <row r="1566" spans="4:4" x14ac:dyDescent="0.2">
      <c r="D1566" s="236"/>
    </row>
    <row r="1567" spans="4:4" x14ac:dyDescent="0.2">
      <c r="D1567" s="236"/>
    </row>
    <row r="1568" spans="4:4" x14ac:dyDescent="0.2">
      <c r="D1568" s="236"/>
    </row>
    <row r="1569" spans="4:4" x14ac:dyDescent="0.2">
      <c r="D1569" s="236"/>
    </row>
    <row r="1570" spans="4:4" x14ac:dyDescent="0.2">
      <c r="D1570" s="236"/>
    </row>
    <row r="1571" spans="4:4" x14ac:dyDescent="0.2">
      <c r="D1571" s="236"/>
    </row>
    <row r="1572" spans="4:4" x14ac:dyDescent="0.2">
      <c r="D1572" s="236"/>
    </row>
    <row r="1573" spans="4:4" x14ac:dyDescent="0.2">
      <c r="D1573" s="236"/>
    </row>
    <row r="1574" spans="4:4" x14ac:dyDescent="0.2">
      <c r="D1574" s="236"/>
    </row>
    <row r="1575" spans="4:4" x14ac:dyDescent="0.2">
      <c r="D1575" s="236"/>
    </row>
    <row r="1576" spans="4:4" x14ac:dyDescent="0.2">
      <c r="D1576" s="236"/>
    </row>
    <row r="1577" spans="4:4" x14ac:dyDescent="0.2">
      <c r="D1577" s="236"/>
    </row>
    <row r="1578" spans="4:4" x14ac:dyDescent="0.2">
      <c r="D1578" s="236"/>
    </row>
    <row r="1579" spans="4:4" x14ac:dyDescent="0.2">
      <c r="D1579" s="236"/>
    </row>
    <row r="1580" spans="4:4" x14ac:dyDescent="0.2">
      <c r="D1580" s="236"/>
    </row>
    <row r="1581" spans="4:4" x14ac:dyDescent="0.2">
      <c r="D1581" s="236"/>
    </row>
    <row r="1582" spans="4:4" x14ac:dyDescent="0.2">
      <c r="D1582" s="236"/>
    </row>
    <row r="1583" spans="4:4" x14ac:dyDescent="0.2">
      <c r="D1583" s="236"/>
    </row>
    <row r="1584" spans="4:4" x14ac:dyDescent="0.2">
      <c r="D1584" s="236"/>
    </row>
    <row r="1585" spans="4:4" x14ac:dyDescent="0.2">
      <c r="D1585" s="236"/>
    </row>
    <row r="1586" spans="4:4" x14ac:dyDescent="0.2">
      <c r="D1586" s="236"/>
    </row>
    <row r="1587" spans="4:4" x14ac:dyDescent="0.2">
      <c r="D1587" s="236"/>
    </row>
    <row r="1588" spans="4:4" x14ac:dyDescent="0.2">
      <c r="D1588" s="236"/>
    </row>
    <row r="1589" spans="4:4" x14ac:dyDescent="0.2">
      <c r="D1589" s="236"/>
    </row>
    <row r="1590" spans="4:4" x14ac:dyDescent="0.2">
      <c r="D1590" s="236"/>
    </row>
    <row r="1591" spans="4:4" x14ac:dyDescent="0.2">
      <c r="D1591" s="236"/>
    </row>
    <row r="1592" spans="4:4" x14ac:dyDescent="0.2">
      <c r="D1592" s="236"/>
    </row>
    <row r="1593" spans="4:4" x14ac:dyDescent="0.2">
      <c r="D1593" s="236"/>
    </row>
    <row r="1594" spans="4:4" x14ac:dyDescent="0.2">
      <c r="D1594" s="236"/>
    </row>
    <row r="1595" spans="4:4" x14ac:dyDescent="0.2">
      <c r="D1595" s="236"/>
    </row>
    <row r="1596" spans="4:4" x14ac:dyDescent="0.2">
      <c r="D1596" s="236"/>
    </row>
    <row r="1597" spans="4:4" x14ac:dyDescent="0.2">
      <c r="D1597" s="236"/>
    </row>
    <row r="1598" spans="4:4" x14ac:dyDescent="0.2">
      <c r="D1598" s="236"/>
    </row>
    <row r="1599" spans="4:4" x14ac:dyDescent="0.2">
      <c r="D1599" s="236"/>
    </row>
    <row r="1600" spans="4:4" x14ac:dyDescent="0.2">
      <c r="D1600" s="236"/>
    </row>
    <row r="1601" spans="4:4" x14ac:dyDescent="0.2">
      <c r="D1601" s="236"/>
    </row>
    <row r="1602" spans="4:4" x14ac:dyDescent="0.2">
      <c r="D1602" s="236"/>
    </row>
    <row r="1603" spans="4:4" x14ac:dyDescent="0.2">
      <c r="D1603" s="236"/>
    </row>
    <row r="1604" spans="4:4" x14ac:dyDescent="0.2">
      <c r="D1604" s="236"/>
    </row>
    <row r="1605" spans="4:4" x14ac:dyDescent="0.2">
      <c r="D1605" s="236"/>
    </row>
    <row r="1606" spans="4:4" x14ac:dyDescent="0.2">
      <c r="D1606" s="236"/>
    </row>
    <row r="1607" spans="4:4" x14ac:dyDescent="0.2">
      <c r="D1607" s="236"/>
    </row>
    <row r="1608" spans="4:4" x14ac:dyDescent="0.2">
      <c r="D1608" s="236"/>
    </row>
    <row r="1609" spans="4:4" x14ac:dyDescent="0.2">
      <c r="D1609" s="236"/>
    </row>
    <row r="1610" spans="4:4" x14ac:dyDescent="0.2">
      <c r="D1610" s="236"/>
    </row>
    <row r="1611" spans="4:4" x14ac:dyDescent="0.2">
      <c r="D1611" s="236"/>
    </row>
    <row r="1612" spans="4:4" x14ac:dyDescent="0.2">
      <c r="D1612" s="236"/>
    </row>
    <row r="1613" spans="4:4" x14ac:dyDescent="0.2">
      <c r="D1613" s="236"/>
    </row>
    <row r="1614" spans="4:4" x14ac:dyDescent="0.2">
      <c r="D1614" s="236"/>
    </row>
    <row r="1615" spans="4:4" x14ac:dyDescent="0.2">
      <c r="D1615" s="236"/>
    </row>
    <row r="1616" spans="4:4" x14ac:dyDescent="0.2">
      <c r="D1616" s="236"/>
    </row>
    <row r="1617" spans="4:4" x14ac:dyDescent="0.2">
      <c r="D1617" s="236"/>
    </row>
    <row r="1618" spans="4:4" x14ac:dyDescent="0.2">
      <c r="D1618" s="236"/>
    </row>
    <row r="1619" spans="4:4" x14ac:dyDescent="0.2">
      <c r="D1619" s="236"/>
    </row>
    <row r="1620" spans="4:4" x14ac:dyDescent="0.2">
      <c r="D1620" s="236"/>
    </row>
    <row r="1621" spans="4:4" x14ac:dyDescent="0.2">
      <c r="D1621" s="236"/>
    </row>
    <row r="1622" spans="4:4" x14ac:dyDescent="0.2">
      <c r="D1622" s="236"/>
    </row>
    <row r="1623" spans="4:4" x14ac:dyDescent="0.2">
      <c r="D1623" s="236"/>
    </row>
    <row r="1624" spans="4:4" x14ac:dyDescent="0.2">
      <c r="D1624" s="236"/>
    </row>
    <row r="1625" spans="4:4" x14ac:dyDescent="0.2">
      <c r="D1625" s="236"/>
    </row>
    <row r="1626" spans="4:4" x14ac:dyDescent="0.2">
      <c r="D1626" s="236"/>
    </row>
    <row r="1627" spans="4:4" x14ac:dyDescent="0.2">
      <c r="D1627" s="236"/>
    </row>
    <row r="1628" spans="4:4" x14ac:dyDescent="0.2">
      <c r="D1628" s="236"/>
    </row>
    <row r="1629" spans="4:4" x14ac:dyDescent="0.2">
      <c r="D1629" s="236"/>
    </row>
    <row r="1630" spans="4:4" x14ac:dyDescent="0.2">
      <c r="D1630" s="236"/>
    </row>
    <row r="1631" spans="4:4" x14ac:dyDescent="0.2">
      <c r="D1631" s="236"/>
    </row>
    <row r="1632" spans="4:4" x14ac:dyDescent="0.2">
      <c r="D1632" s="236"/>
    </row>
    <row r="1633" spans="4:4" x14ac:dyDescent="0.2">
      <c r="D1633" s="236"/>
    </row>
    <row r="1634" spans="4:4" x14ac:dyDescent="0.2">
      <c r="D1634" s="236"/>
    </row>
    <row r="1635" spans="4:4" x14ac:dyDescent="0.2">
      <c r="D1635" s="236"/>
    </row>
    <row r="1636" spans="4:4" x14ac:dyDescent="0.2">
      <c r="D1636" s="236"/>
    </row>
    <row r="1637" spans="4:4" x14ac:dyDescent="0.2">
      <c r="D1637" s="236"/>
    </row>
    <row r="1638" spans="4:4" x14ac:dyDescent="0.2">
      <c r="D1638" s="236"/>
    </row>
    <row r="1639" spans="4:4" x14ac:dyDescent="0.2">
      <c r="D1639" s="236"/>
    </row>
    <row r="1640" spans="4:4" x14ac:dyDescent="0.2">
      <c r="D1640" s="236"/>
    </row>
    <row r="1641" spans="4:4" x14ac:dyDescent="0.2">
      <c r="D1641" s="236"/>
    </row>
    <row r="1642" spans="4:4" x14ac:dyDescent="0.2">
      <c r="D1642" s="236"/>
    </row>
    <row r="1643" spans="4:4" x14ac:dyDescent="0.2">
      <c r="D1643" s="236"/>
    </row>
    <row r="1644" spans="4:4" x14ac:dyDescent="0.2">
      <c r="D1644" s="236"/>
    </row>
    <row r="1645" spans="4:4" x14ac:dyDescent="0.2">
      <c r="D1645" s="236"/>
    </row>
    <row r="1646" spans="4:4" x14ac:dyDescent="0.2">
      <c r="D1646" s="236"/>
    </row>
    <row r="1647" spans="4:4" x14ac:dyDescent="0.2">
      <c r="D1647" s="236"/>
    </row>
    <row r="1648" spans="4:4" x14ac:dyDescent="0.2">
      <c r="D1648" s="236"/>
    </row>
    <row r="1649" spans="4:4" x14ac:dyDescent="0.2">
      <c r="D1649" s="236"/>
    </row>
    <row r="1650" spans="4:4" x14ac:dyDescent="0.2">
      <c r="D1650" s="236"/>
    </row>
    <row r="1651" spans="4:4" x14ac:dyDescent="0.2">
      <c r="D1651" s="236"/>
    </row>
    <row r="1652" spans="4:4" x14ac:dyDescent="0.2">
      <c r="D1652" s="236"/>
    </row>
    <row r="1653" spans="4:4" x14ac:dyDescent="0.2">
      <c r="D1653" s="236"/>
    </row>
    <row r="1654" spans="4:4" x14ac:dyDescent="0.2">
      <c r="D1654" s="236"/>
    </row>
    <row r="1655" spans="4:4" x14ac:dyDescent="0.2">
      <c r="D1655" s="236"/>
    </row>
    <row r="1656" spans="4:4" x14ac:dyDescent="0.2">
      <c r="D1656" s="236"/>
    </row>
    <row r="1657" spans="4:4" x14ac:dyDescent="0.2">
      <c r="D1657" s="236"/>
    </row>
    <row r="1658" spans="4:4" x14ac:dyDescent="0.2">
      <c r="D1658" s="236"/>
    </row>
    <row r="1659" spans="4:4" x14ac:dyDescent="0.2">
      <c r="D1659" s="236"/>
    </row>
    <row r="1660" spans="4:4" x14ac:dyDescent="0.2">
      <c r="D1660" s="236"/>
    </row>
    <row r="1661" spans="4:4" x14ac:dyDescent="0.2">
      <c r="D1661" s="236"/>
    </row>
    <row r="1662" spans="4:4" x14ac:dyDescent="0.2">
      <c r="D1662" s="236"/>
    </row>
    <row r="1663" spans="4:4" x14ac:dyDescent="0.2">
      <c r="D1663" s="236"/>
    </row>
    <row r="1664" spans="4:4" x14ac:dyDescent="0.2">
      <c r="D1664" s="236"/>
    </row>
    <row r="1665" spans="4:4" x14ac:dyDescent="0.2">
      <c r="D1665" s="236"/>
    </row>
    <row r="1666" spans="4:4" x14ac:dyDescent="0.2">
      <c r="D1666" s="236"/>
    </row>
    <row r="1667" spans="4:4" x14ac:dyDescent="0.2">
      <c r="D1667" s="236"/>
    </row>
    <row r="1668" spans="4:4" x14ac:dyDescent="0.2">
      <c r="D1668" s="236"/>
    </row>
    <row r="1669" spans="4:4" x14ac:dyDescent="0.2">
      <c r="D1669" s="236"/>
    </row>
    <row r="1670" spans="4:4" x14ac:dyDescent="0.2">
      <c r="D1670" s="236"/>
    </row>
    <row r="1671" spans="4:4" x14ac:dyDescent="0.2">
      <c r="D1671" s="236"/>
    </row>
    <row r="1672" spans="4:4" x14ac:dyDescent="0.2">
      <c r="D1672" s="236"/>
    </row>
    <row r="1673" spans="4:4" x14ac:dyDescent="0.2">
      <c r="D1673" s="236"/>
    </row>
    <row r="1674" spans="4:4" x14ac:dyDescent="0.2">
      <c r="D1674" s="236"/>
    </row>
    <row r="1675" spans="4:4" x14ac:dyDescent="0.2">
      <c r="D1675" s="236"/>
    </row>
    <row r="1676" spans="4:4" x14ac:dyDescent="0.2">
      <c r="D1676" s="236"/>
    </row>
    <row r="1677" spans="4:4" x14ac:dyDescent="0.2">
      <c r="D1677" s="236"/>
    </row>
    <row r="1678" spans="4:4" x14ac:dyDescent="0.2">
      <c r="D1678" s="236"/>
    </row>
    <row r="1679" spans="4:4" x14ac:dyDescent="0.2">
      <c r="D1679" s="236"/>
    </row>
    <row r="1680" spans="4:4" x14ac:dyDescent="0.2">
      <c r="D1680" s="236"/>
    </row>
    <row r="1681" spans="4:4" x14ac:dyDescent="0.2">
      <c r="D1681" s="236"/>
    </row>
    <row r="1682" spans="4:4" x14ac:dyDescent="0.2">
      <c r="D1682" s="236"/>
    </row>
    <row r="1683" spans="4:4" x14ac:dyDescent="0.2">
      <c r="D1683" s="236"/>
    </row>
    <row r="1684" spans="4:4" x14ac:dyDescent="0.2">
      <c r="D1684" s="236"/>
    </row>
    <row r="1685" spans="4:4" x14ac:dyDescent="0.2">
      <c r="D1685" s="236"/>
    </row>
    <row r="1686" spans="4:4" x14ac:dyDescent="0.2">
      <c r="D1686" s="236"/>
    </row>
    <row r="1687" spans="4:4" x14ac:dyDescent="0.2">
      <c r="D1687" s="236"/>
    </row>
    <row r="1688" spans="4:4" x14ac:dyDescent="0.2">
      <c r="D1688" s="236"/>
    </row>
    <row r="1689" spans="4:4" x14ac:dyDescent="0.2">
      <c r="D1689" s="236"/>
    </row>
    <row r="1690" spans="4:4" x14ac:dyDescent="0.2">
      <c r="D1690" s="236"/>
    </row>
    <row r="1691" spans="4:4" x14ac:dyDescent="0.2">
      <c r="D1691" s="236"/>
    </row>
    <row r="1692" spans="4:4" x14ac:dyDescent="0.2">
      <c r="D1692" s="236"/>
    </row>
    <row r="1693" spans="4:4" x14ac:dyDescent="0.2">
      <c r="D1693" s="236"/>
    </row>
    <row r="1694" spans="4:4" x14ac:dyDescent="0.2">
      <c r="D1694" s="236"/>
    </row>
    <row r="1695" spans="4:4" x14ac:dyDescent="0.2">
      <c r="D1695" s="236"/>
    </row>
    <row r="1696" spans="4:4" x14ac:dyDescent="0.2">
      <c r="D1696" s="236"/>
    </row>
    <row r="1697" spans="4:4" x14ac:dyDescent="0.2">
      <c r="D1697" s="236"/>
    </row>
    <row r="1698" spans="4:4" x14ac:dyDescent="0.2">
      <c r="D1698" s="236"/>
    </row>
    <row r="1699" spans="4:4" x14ac:dyDescent="0.2">
      <c r="D1699" s="236"/>
    </row>
    <row r="1700" spans="4:4" x14ac:dyDescent="0.2">
      <c r="D1700" s="236"/>
    </row>
    <row r="1701" spans="4:4" x14ac:dyDescent="0.2">
      <c r="D1701" s="236"/>
    </row>
    <row r="1702" spans="4:4" x14ac:dyDescent="0.2">
      <c r="D1702" s="236"/>
    </row>
    <row r="1703" spans="4:4" x14ac:dyDescent="0.2">
      <c r="D1703" s="236"/>
    </row>
    <row r="1704" spans="4:4" x14ac:dyDescent="0.2">
      <c r="D1704" s="236"/>
    </row>
    <row r="1705" spans="4:4" x14ac:dyDescent="0.2">
      <c r="D1705" s="236"/>
    </row>
    <row r="1706" spans="4:4" x14ac:dyDescent="0.2">
      <c r="D1706" s="236"/>
    </row>
    <row r="1707" spans="4:4" x14ac:dyDescent="0.2">
      <c r="D1707" s="236"/>
    </row>
    <row r="1708" spans="4:4" x14ac:dyDescent="0.2">
      <c r="D1708" s="236"/>
    </row>
    <row r="1709" spans="4:4" x14ac:dyDescent="0.2">
      <c r="D1709" s="236"/>
    </row>
    <row r="1710" spans="4:4" x14ac:dyDescent="0.2">
      <c r="D1710" s="236"/>
    </row>
    <row r="1711" spans="4:4" x14ac:dyDescent="0.2">
      <c r="D1711" s="236"/>
    </row>
    <row r="1712" spans="4:4" x14ac:dyDescent="0.2">
      <c r="D1712" s="236"/>
    </row>
    <row r="1713" spans="4:4" x14ac:dyDescent="0.2">
      <c r="D1713" s="236"/>
    </row>
    <row r="1714" spans="4:4" x14ac:dyDescent="0.2">
      <c r="D1714" s="236"/>
    </row>
    <row r="1715" spans="4:4" x14ac:dyDescent="0.2">
      <c r="D1715" s="236"/>
    </row>
    <row r="1716" spans="4:4" x14ac:dyDescent="0.2">
      <c r="D1716" s="236"/>
    </row>
    <row r="1717" spans="4:4" x14ac:dyDescent="0.2">
      <c r="D1717" s="236"/>
    </row>
    <row r="1718" spans="4:4" x14ac:dyDescent="0.2">
      <c r="D1718" s="236"/>
    </row>
    <row r="1719" spans="4:4" x14ac:dyDescent="0.2">
      <c r="D1719" s="236"/>
    </row>
    <row r="1720" spans="4:4" x14ac:dyDescent="0.2">
      <c r="D1720" s="236"/>
    </row>
    <row r="1721" spans="4:4" x14ac:dyDescent="0.2">
      <c r="D1721" s="236"/>
    </row>
    <row r="1722" spans="4:4" x14ac:dyDescent="0.2">
      <c r="D1722" s="236"/>
    </row>
    <row r="1723" spans="4:4" x14ac:dyDescent="0.2">
      <c r="D1723" s="236"/>
    </row>
    <row r="1724" spans="4:4" x14ac:dyDescent="0.2">
      <c r="D1724" s="236"/>
    </row>
    <row r="1725" spans="4:4" x14ac:dyDescent="0.2">
      <c r="D1725" s="236"/>
    </row>
    <row r="1726" spans="4:4" x14ac:dyDescent="0.2">
      <c r="D1726" s="236"/>
    </row>
    <row r="1727" spans="4:4" x14ac:dyDescent="0.2">
      <c r="D1727" s="236"/>
    </row>
    <row r="1728" spans="4:4" x14ac:dyDescent="0.2">
      <c r="D1728" s="236"/>
    </row>
    <row r="1729" spans="4:4" x14ac:dyDescent="0.2">
      <c r="D1729" s="236"/>
    </row>
    <row r="1730" spans="4:4" x14ac:dyDescent="0.2">
      <c r="D1730" s="236"/>
    </row>
    <row r="1731" spans="4:4" x14ac:dyDescent="0.2">
      <c r="D1731" s="236"/>
    </row>
    <row r="1732" spans="4:4" x14ac:dyDescent="0.2">
      <c r="D1732" s="236"/>
    </row>
    <row r="1733" spans="4:4" x14ac:dyDescent="0.2">
      <c r="D1733" s="236"/>
    </row>
    <row r="1734" spans="4:4" x14ac:dyDescent="0.2">
      <c r="D1734" s="236"/>
    </row>
    <row r="1735" spans="4:4" x14ac:dyDescent="0.2">
      <c r="D1735" s="236"/>
    </row>
    <row r="1736" spans="4:4" x14ac:dyDescent="0.2">
      <c r="D1736" s="236"/>
    </row>
    <row r="1737" spans="4:4" x14ac:dyDescent="0.2">
      <c r="D1737" s="236"/>
    </row>
    <row r="1738" spans="4:4" x14ac:dyDescent="0.2">
      <c r="D1738" s="236"/>
    </row>
    <row r="1739" spans="4:4" x14ac:dyDescent="0.2">
      <c r="D1739" s="236"/>
    </row>
    <row r="1740" spans="4:4" x14ac:dyDescent="0.2">
      <c r="D1740" s="236"/>
    </row>
    <row r="1741" spans="4:4" x14ac:dyDescent="0.2">
      <c r="D1741" s="236"/>
    </row>
    <row r="1742" spans="4:4" x14ac:dyDescent="0.2">
      <c r="D1742" s="236"/>
    </row>
    <row r="1743" spans="4:4" x14ac:dyDescent="0.2">
      <c r="D1743" s="236"/>
    </row>
    <row r="1744" spans="4:4" x14ac:dyDescent="0.2">
      <c r="D1744" s="236"/>
    </row>
    <row r="1745" spans="4:4" x14ac:dyDescent="0.2">
      <c r="D1745" s="236"/>
    </row>
    <row r="1746" spans="4:4" x14ac:dyDescent="0.2">
      <c r="D1746" s="236"/>
    </row>
    <row r="1747" spans="4:4" x14ac:dyDescent="0.2">
      <c r="D1747" s="236"/>
    </row>
    <row r="1748" spans="4:4" x14ac:dyDescent="0.2">
      <c r="D1748" s="236"/>
    </row>
    <row r="1749" spans="4:4" x14ac:dyDescent="0.2">
      <c r="D1749" s="236"/>
    </row>
    <row r="1750" spans="4:4" x14ac:dyDescent="0.2">
      <c r="D1750" s="236"/>
    </row>
    <row r="1751" spans="4:4" x14ac:dyDescent="0.2">
      <c r="D1751" s="236"/>
    </row>
    <row r="1752" spans="4:4" x14ac:dyDescent="0.2">
      <c r="D1752" s="236"/>
    </row>
    <row r="1753" spans="4:4" x14ac:dyDescent="0.2">
      <c r="D1753" s="236"/>
    </row>
    <row r="1754" spans="4:4" x14ac:dyDescent="0.2">
      <c r="D1754" s="236"/>
    </row>
    <row r="1755" spans="4:4" x14ac:dyDescent="0.2">
      <c r="D1755" s="236"/>
    </row>
    <row r="1756" spans="4:4" x14ac:dyDescent="0.2">
      <c r="D1756" s="236"/>
    </row>
    <row r="1757" spans="4:4" x14ac:dyDescent="0.2">
      <c r="D1757" s="236"/>
    </row>
    <row r="1758" spans="4:4" x14ac:dyDescent="0.2">
      <c r="D1758" s="236"/>
    </row>
    <row r="1759" spans="4:4" x14ac:dyDescent="0.2">
      <c r="D1759" s="236"/>
    </row>
    <row r="1760" spans="4:4" x14ac:dyDescent="0.2">
      <c r="D1760" s="236"/>
    </row>
    <row r="1761" spans="4:4" x14ac:dyDescent="0.2">
      <c r="D1761" s="236"/>
    </row>
    <row r="1762" spans="4:4" x14ac:dyDescent="0.2">
      <c r="D1762" s="236"/>
    </row>
    <row r="1763" spans="4:4" x14ac:dyDescent="0.2">
      <c r="D1763" s="236"/>
    </row>
    <row r="1764" spans="4:4" x14ac:dyDescent="0.2">
      <c r="D1764" s="236"/>
    </row>
    <row r="1765" spans="4:4" x14ac:dyDescent="0.2">
      <c r="D1765" s="236"/>
    </row>
    <row r="1766" spans="4:4" x14ac:dyDescent="0.2">
      <c r="D1766" s="236"/>
    </row>
    <row r="1767" spans="4:4" x14ac:dyDescent="0.2">
      <c r="D1767" s="236"/>
    </row>
    <row r="1768" spans="4:4" x14ac:dyDescent="0.2">
      <c r="D1768" s="236"/>
    </row>
    <row r="1769" spans="4:4" x14ac:dyDescent="0.2">
      <c r="D1769" s="236"/>
    </row>
    <row r="1770" spans="4:4" x14ac:dyDescent="0.2">
      <c r="D1770" s="236"/>
    </row>
    <row r="1771" spans="4:4" x14ac:dyDescent="0.2">
      <c r="D1771" s="236"/>
    </row>
    <row r="1772" spans="4:4" x14ac:dyDescent="0.2">
      <c r="D1772" s="236"/>
    </row>
    <row r="1773" spans="4:4" x14ac:dyDescent="0.2">
      <c r="D1773" s="236"/>
    </row>
    <row r="1774" spans="4:4" x14ac:dyDescent="0.2">
      <c r="D1774" s="236"/>
    </row>
    <row r="1775" spans="4:4" x14ac:dyDescent="0.2">
      <c r="D1775" s="236"/>
    </row>
    <row r="1776" spans="4:4" x14ac:dyDescent="0.2">
      <c r="D1776" s="236"/>
    </row>
    <row r="1777" spans="4:4" x14ac:dyDescent="0.2">
      <c r="D1777" s="236"/>
    </row>
    <row r="1778" spans="4:4" x14ac:dyDescent="0.2">
      <c r="D1778" s="236"/>
    </row>
    <row r="1779" spans="4:4" x14ac:dyDescent="0.2">
      <c r="D1779" s="236"/>
    </row>
    <row r="1780" spans="4:4" x14ac:dyDescent="0.2">
      <c r="D1780" s="236"/>
    </row>
    <row r="1781" spans="4:4" x14ac:dyDescent="0.2">
      <c r="D1781" s="236"/>
    </row>
    <row r="1782" spans="4:4" x14ac:dyDescent="0.2">
      <c r="D1782" s="236"/>
    </row>
    <row r="1783" spans="4:4" x14ac:dyDescent="0.2">
      <c r="D1783" s="236"/>
    </row>
    <row r="1784" spans="4:4" x14ac:dyDescent="0.2">
      <c r="D1784" s="236"/>
    </row>
    <row r="1785" spans="4:4" x14ac:dyDescent="0.2">
      <c r="D1785" s="236"/>
    </row>
    <row r="1786" spans="4:4" x14ac:dyDescent="0.2">
      <c r="D1786" s="236"/>
    </row>
    <row r="1787" spans="4:4" x14ac:dyDescent="0.2">
      <c r="D1787" s="236"/>
    </row>
    <row r="1788" spans="4:4" x14ac:dyDescent="0.2">
      <c r="D1788" s="236"/>
    </row>
    <row r="1789" spans="4:4" x14ac:dyDescent="0.2">
      <c r="D1789" s="236"/>
    </row>
    <row r="1790" spans="4:4" x14ac:dyDescent="0.2">
      <c r="D1790" s="236"/>
    </row>
    <row r="1791" spans="4:4" x14ac:dyDescent="0.2">
      <c r="D1791" s="236"/>
    </row>
    <row r="1792" spans="4:4" x14ac:dyDescent="0.2">
      <c r="D1792" s="236"/>
    </row>
    <row r="1793" spans="4:4" x14ac:dyDescent="0.2">
      <c r="D1793" s="236"/>
    </row>
    <row r="1794" spans="4:4" x14ac:dyDescent="0.2">
      <c r="D1794" s="236"/>
    </row>
    <row r="1795" spans="4:4" x14ac:dyDescent="0.2">
      <c r="D1795" s="236"/>
    </row>
    <row r="1796" spans="4:4" x14ac:dyDescent="0.2">
      <c r="D1796" s="236"/>
    </row>
    <row r="1797" spans="4:4" x14ac:dyDescent="0.2">
      <c r="D1797" s="236"/>
    </row>
    <row r="1798" spans="4:4" x14ac:dyDescent="0.2">
      <c r="D1798" s="236"/>
    </row>
    <row r="1799" spans="4:4" x14ac:dyDescent="0.2">
      <c r="D1799" s="236"/>
    </row>
    <row r="1800" spans="4:4" x14ac:dyDescent="0.2">
      <c r="D1800" s="236"/>
    </row>
    <row r="1801" spans="4:4" x14ac:dyDescent="0.2">
      <c r="D1801" s="236"/>
    </row>
    <row r="1802" spans="4:4" x14ac:dyDescent="0.2">
      <c r="D1802" s="236"/>
    </row>
    <row r="1803" spans="4:4" x14ac:dyDescent="0.2">
      <c r="D1803" s="236"/>
    </row>
    <row r="1804" spans="4:4" x14ac:dyDescent="0.2">
      <c r="D1804" s="236"/>
    </row>
    <row r="1805" spans="4:4" x14ac:dyDescent="0.2">
      <c r="D1805" s="236"/>
    </row>
    <row r="1806" spans="4:4" x14ac:dyDescent="0.2">
      <c r="D1806" s="236"/>
    </row>
    <row r="1807" spans="4:4" x14ac:dyDescent="0.2">
      <c r="D1807" s="236"/>
    </row>
    <row r="1808" spans="4:4" x14ac:dyDescent="0.2">
      <c r="D1808" s="236"/>
    </row>
    <row r="1809" spans="4:4" x14ac:dyDescent="0.2">
      <c r="D1809" s="236"/>
    </row>
    <row r="1810" spans="4:4" x14ac:dyDescent="0.2">
      <c r="D1810" s="236"/>
    </row>
    <row r="1811" spans="4:4" x14ac:dyDescent="0.2">
      <c r="D1811" s="236"/>
    </row>
    <row r="1812" spans="4:4" x14ac:dyDescent="0.2">
      <c r="D1812" s="236"/>
    </row>
    <row r="1813" spans="4:4" x14ac:dyDescent="0.2">
      <c r="D1813" s="236"/>
    </row>
    <row r="1814" spans="4:4" x14ac:dyDescent="0.2">
      <c r="D1814" s="236"/>
    </row>
    <row r="1815" spans="4:4" x14ac:dyDescent="0.2">
      <c r="D1815" s="236"/>
    </row>
    <row r="1816" spans="4:4" x14ac:dyDescent="0.2">
      <c r="D1816" s="236"/>
    </row>
    <row r="1817" spans="4:4" x14ac:dyDescent="0.2">
      <c r="D1817" s="236"/>
    </row>
    <row r="1818" spans="4:4" x14ac:dyDescent="0.2">
      <c r="D1818" s="236"/>
    </row>
    <row r="1819" spans="4:4" x14ac:dyDescent="0.2">
      <c r="D1819" s="236"/>
    </row>
    <row r="1820" spans="4:4" x14ac:dyDescent="0.2">
      <c r="D1820" s="236"/>
    </row>
    <row r="1821" spans="4:4" x14ac:dyDescent="0.2">
      <c r="D1821" s="236"/>
    </row>
    <row r="1822" spans="4:4" x14ac:dyDescent="0.2">
      <c r="D1822" s="236"/>
    </row>
    <row r="1823" spans="4:4" x14ac:dyDescent="0.2">
      <c r="D1823" s="236"/>
    </row>
    <row r="1824" spans="4:4" x14ac:dyDescent="0.2">
      <c r="D1824" s="236"/>
    </row>
    <row r="1825" spans="4:4" x14ac:dyDescent="0.2">
      <c r="D1825" s="236"/>
    </row>
    <row r="1826" spans="4:4" x14ac:dyDescent="0.2">
      <c r="D1826" s="236"/>
    </row>
    <row r="1827" spans="4:4" x14ac:dyDescent="0.2">
      <c r="D1827" s="236"/>
    </row>
    <row r="1828" spans="4:4" x14ac:dyDescent="0.2">
      <c r="D1828" s="236"/>
    </row>
    <row r="1829" spans="4:4" x14ac:dyDescent="0.2">
      <c r="D1829" s="236"/>
    </row>
    <row r="1830" spans="4:4" x14ac:dyDescent="0.2">
      <c r="D1830" s="236"/>
    </row>
    <row r="1831" spans="4:4" x14ac:dyDescent="0.2">
      <c r="D1831" s="236"/>
    </row>
    <row r="1832" spans="4:4" x14ac:dyDescent="0.2">
      <c r="D1832" s="236"/>
    </row>
    <row r="1833" spans="4:4" x14ac:dyDescent="0.2">
      <c r="D1833" s="236"/>
    </row>
    <row r="1834" spans="4:4" x14ac:dyDescent="0.2">
      <c r="D1834" s="236"/>
    </row>
    <row r="1835" spans="4:4" x14ac:dyDescent="0.2">
      <c r="D1835" s="236"/>
    </row>
    <row r="1836" spans="4:4" x14ac:dyDescent="0.2">
      <c r="D1836" s="236"/>
    </row>
    <row r="1837" spans="4:4" x14ac:dyDescent="0.2">
      <c r="D1837" s="236"/>
    </row>
    <row r="1838" spans="4:4" x14ac:dyDescent="0.2">
      <c r="D1838" s="236"/>
    </row>
    <row r="1839" spans="4:4" x14ac:dyDescent="0.2">
      <c r="D1839" s="236"/>
    </row>
    <row r="1840" spans="4:4" x14ac:dyDescent="0.2">
      <c r="D1840" s="236"/>
    </row>
    <row r="1841" spans="4:4" x14ac:dyDescent="0.2">
      <c r="D1841" s="236"/>
    </row>
    <row r="1842" spans="4:4" x14ac:dyDescent="0.2">
      <c r="D1842" s="236"/>
    </row>
    <row r="1843" spans="4:4" x14ac:dyDescent="0.2">
      <c r="D1843" s="236"/>
    </row>
    <row r="1844" spans="4:4" x14ac:dyDescent="0.2">
      <c r="D1844" s="236"/>
    </row>
    <row r="1845" spans="4:4" x14ac:dyDescent="0.2">
      <c r="D1845" s="236"/>
    </row>
    <row r="1846" spans="4:4" x14ac:dyDescent="0.2">
      <c r="D1846" s="236"/>
    </row>
    <row r="1847" spans="4:4" x14ac:dyDescent="0.2">
      <c r="D1847" s="236"/>
    </row>
    <row r="1848" spans="4:4" x14ac:dyDescent="0.2">
      <c r="D1848" s="236"/>
    </row>
    <row r="1849" spans="4:4" x14ac:dyDescent="0.2">
      <c r="D1849" s="236"/>
    </row>
    <row r="1850" spans="4:4" x14ac:dyDescent="0.2">
      <c r="D1850" s="236"/>
    </row>
    <row r="1851" spans="4:4" x14ac:dyDescent="0.2">
      <c r="D1851" s="236"/>
    </row>
    <row r="1852" spans="4:4" x14ac:dyDescent="0.2">
      <c r="D1852" s="236"/>
    </row>
    <row r="1853" spans="4:4" x14ac:dyDescent="0.2">
      <c r="D1853" s="236"/>
    </row>
    <row r="1854" spans="4:4" x14ac:dyDescent="0.2">
      <c r="D1854" s="236"/>
    </row>
    <row r="1855" spans="4:4" x14ac:dyDescent="0.2">
      <c r="D1855" s="236"/>
    </row>
    <row r="1856" spans="4:4" x14ac:dyDescent="0.2">
      <c r="D1856" s="236"/>
    </row>
    <row r="1857" spans="4:4" x14ac:dyDescent="0.2">
      <c r="D1857" s="236"/>
    </row>
    <row r="1858" spans="4:4" x14ac:dyDescent="0.2">
      <c r="D1858" s="236"/>
    </row>
    <row r="1859" spans="4:4" x14ac:dyDescent="0.2">
      <c r="D1859" s="236"/>
    </row>
    <row r="1860" spans="4:4" x14ac:dyDescent="0.2">
      <c r="D1860" s="236"/>
    </row>
    <row r="1861" spans="4:4" x14ac:dyDescent="0.2">
      <c r="D1861" s="236"/>
    </row>
    <row r="1862" spans="4:4" x14ac:dyDescent="0.2">
      <c r="D1862" s="236"/>
    </row>
    <row r="1863" spans="4:4" x14ac:dyDescent="0.2">
      <c r="D1863" s="236"/>
    </row>
    <row r="1864" spans="4:4" x14ac:dyDescent="0.2">
      <c r="D1864" s="236"/>
    </row>
    <row r="1865" spans="4:4" x14ac:dyDescent="0.2">
      <c r="D1865" s="236"/>
    </row>
    <row r="1866" spans="4:4" x14ac:dyDescent="0.2">
      <c r="D1866" s="236"/>
    </row>
    <row r="1867" spans="4:4" x14ac:dyDescent="0.2">
      <c r="D1867" s="236"/>
    </row>
    <row r="1868" spans="4:4" x14ac:dyDescent="0.2">
      <c r="D1868" s="236"/>
    </row>
    <row r="1869" spans="4:4" x14ac:dyDescent="0.2">
      <c r="D1869" s="236"/>
    </row>
    <row r="1870" spans="4:4" x14ac:dyDescent="0.2">
      <c r="D1870" s="236"/>
    </row>
    <row r="1871" spans="4:4" x14ac:dyDescent="0.2">
      <c r="D1871" s="236"/>
    </row>
    <row r="1872" spans="4:4" x14ac:dyDescent="0.2">
      <c r="D1872" s="236"/>
    </row>
    <row r="1873" spans="4:4" x14ac:dyDescent="0.2">
      <c r="D1873" s="236"/>
    </row>
    <row r="1874" spans="4:4" x14ac:dyDescent="0.2">
      <c r="D1874" s="236"/>
    </row>
    <row r="1875" spans="4:4" x14ac:dyDescent="0.2">
      <c r="D1875" s="236"/>
    </row>
    <row r="1876" spans="4:4" x14ac:dyDescent="0.2">
      <c r="D1876" s="236"/>
    </row>
    <row r="1877" spans="4:4" x14ac:dyDescent="0.2">
      <c r="D1877" s="236"/>
    </row>
    <row r="1878" spans="4:4" x14ac:dyDescent="0.2">
      <c r="D1878" s="236"/>
    </row>
    <row r="1879" spans="4:4" x14ac:dyDescent="0.2">
      <c r="D1879" s="236"/>
    </row>
    <row r="1880" spans="4:4" x14ac:dyDescent="0.2">
      <c r="D1880" s="236"/>
    </row>
    <row r="1881" spans="4:4" x14ac:dyDescent="0.2">
      <c r="D1881" s="236"/>
    </row>
    <row r="1882" spans="4:4" x14ac:dyDescent="0.2">
      <c r="D1882" s="236"/>
    </row>
    <row r="1883" spans="4:4" x14ac:dyDescent="0.2">
      <c r="D1883" s="236"/>
    </row>
    <row r="1884" spans="4:4" x14ac:dyDescent="0.2">
      <c r="D1884" s="236"/>
    </row>
    <row r="1885" spans="4:4" x14ac:dyDescent="0.2">
      <c r="D1885" s="236"/>
    </row>
    <row r="1886" spans="4:4" x14ac:dyDescent="0.2">
      <c r="D1886" s="236"/>
    </row>
    <row r="1887" spans="4:4" x14ac:dyDescent="0.2">
      <c r="D1887" s="236"/>
    </row>
    <row r="1888" spans="4:4" x14ac:dyDescent="0.2">
      <c r="D1888" s="236"/>
    </row>
    <row r="1889" spans="4:4" x14ac:dyDescent="0.2">
      <c r="D1889" s="236"/>
    </row>
    <row r="1890" spans="4:4" x14ac:dyDescent="0.2">
      <c r="D1890" s="236"/>
    </row>
    <row r="1891" spans="4:4" x14ac:dyDescent="0.2">
      <c r="D1891" s="236"/>
    </row>
    <row r="1892" spans="4:4" x14ac:dyDescent="0.2">
      <c r="D1892" s="236"/>
    </row>
    <row r="1893" spans="4:4" x14ac:dyDescent="0.2">
      <c r="D1893" s="236"/>
    </row>
    <row r="1894" spans="4:4" x14ac:dyDescent="0.2">
      <c r="D1894" s="236"/>
    </row>
    <row r="1895" spans="4:4" x14ac:dyDescent="0.2">
      <c r="D1895" s="236"/>
    </row>
    <row r="1896" spans="4:4" x14ac:dyDescent="0.2">
      <c r="D1896" s="236"/>
    </row>
    <row r="1897" spans="4:4" x14ac:dyDescent="0.2">
      <c r="D1897" s="236"/>
    </row>
    <row r="1898" spans="4:4" x14ac:dyDescent="0.2">
      <c r="D1898" s="236"/>
    </row>
    <row r="1899" spans="4:4" x14ac:dyDescent="0.2">
      <c r="D1899" s="236"/>
    </row>
    <row r="1900" spans="4:4" x14ac:dyDescent="0.2">
      <c r="D1900" s="236"/>
    </row>
    <row r="1901" spans="4:4" x14ac:dyDescent="0.2">
      <c r="D1901" s="236"/>
    </row>
    <row r="1902" spans="4:4" x14ac:dyDescent="0.2">
      <c r="D1902" s="236"/>
    </row>
    <row r="1903" spans="4:4" x14ac:dyDescent="0.2">
      <c r="D1903" s="236"/>
    </row>
    <row r="1904" spans="4:4" x14ac:dyDescent="0.2">
      <c r="D1904" s="236"/>
    </row>
    <row r="1905" spans="4:4" x14ac:dyDescent="0.2">
      <c r="D1905" s="236"/>
    </row>
    <row r="1906" spans="4:4" x14ac:dyDescent="0.2">
      <c r="D1906" s="236"/>
    </row>
    <row r="1907" spans="4:4" x14ac:dyDescent="0.2">
      <c r="D1907" s="236"/>
    </row>
    <row r="1908" spans="4:4" x14ac:dyDescent="0.2">
      <c r="D1908" s="236"/>
    </row>
    <row r="1909" spans="4:4" x14ac:dyDescent="0.2">
      <c r="D1909" s="236"/>
    </row>
    <row r="1910" spans="4:4" x14ac:dyDescent="0.2">
      <c r="D1910" s="236"/>
    </row>
    <row r="1911" spans="4:4" x14ac:dyDescent="0.2">
      <c r="D1911" s="236"/>
    </row>
    <row r="1912" spans="4:4" x14ac:dyDescent="0.2">
      <c r="D1912" s="236"/>
    </row>
    <row r="1913" spans="4:4" x14ac:dyDescent="0.2">
      <c r="D1913" s="236"/>
    </row>
    <row r="1914" spans="4:4" x14ac:dyDescent="0.2">
      <c r="D1914" s="236"/>
    </row>
    <row r="1915" spans="4:4" x14ac:dyDescent="0.2">
      <c r="D1915" s="236"/>
    </row>
    <row r="1916" spans="4:4" x14ac:dyDescent="0.2">
      <c r="D1916" s="236"/>
    </row>
    <row r="1917" spans="4:4" x14ac:dyDescent="0.2">
      <c r="D1917" s="236"/>
    </row>
    <row r="1918" spans="4:4" x14ac:dyDescent="0.2">
      <c r="D1918" s="236"/>
    </row>
    <row r="1919" spans="4:4" x14ac:dyDescent="0.2">
      <c r="D1919" s="236"/>
    </row>
    <row r="1920" spans="4:4" x14ac:dyDescent="0.2">
      <c r="D1920" s="236"/>
    </row>
    <row r="1921" spans="4:4" x14ac:dyDescent="0.2">
      <c r="D1921" s="236"/>
    </row>
    <row r="1922" spans="4:4" x14ac:dyDescent="0.2">
      <c r="D1922" s="236"/>
    </row>
    <row r="1923" spans="4:4" x14ac:dyDescent="0.2">
      <c r="D1923" s="236"/>
    </row>
    <row r="1924" spans="4:4" x14ac:dyDescent="0.2">
      <c r="D1924" s="236"/>
    </row>
    <row r="1925" spans="4:4" x14ac:dyDescent="0.2">
      <c r="D1925" s="236"/>
    </row>
    <row r="1926" spans="4:4" x14ac:dyDescent="0.2">
      <c r="D1926" s="236"/>
    </row>
    <row r="1927" spans="4:4" x14ac:dyDescent="0.2">
      <c r="D1927" s="236"/>
    </row>
    <row r="1928" spans="4:4" x14ac:dyDescent="0.2">
      <c r="D1928" s="236"/>
    </row>
    <row r="1929" spans="4:4" x14ac:dyDescent="0.2">
      <c r="D1929" s="236"/>
    </row>
    <row r="1930" spans="4:4" x14ac:dyDescent="0.2">
      <c r="D1930" s="236"/>
    </row>
    <row r="1931" spans="4:4" x14ac:dyDescent="0.2">
      <c r="D1931" s="236"/>
    </row>
    <row r="1932" spans="4:4" x14ac:dyDescent="0.2">
      <c r="D1932" s="236"/>
    </row>
    <row r="1933" spans="4:4" x14ac:dyDescent="0.2">
      <c r="D1933" s="236"/>
    </row>
    <row r="1934" spans="4:4" x14ac:dyDescent="0.2">
      <c r="D1934" s="236"/>
    </row>
    <row r="1935" spans="4:4" x14ac:dyDescent="0.2">
      <c r="D1935" s="236"/>
    </row>
    <row r="1936" spans="4:4" x14ac:dyDescent="0.2">
      <c r="D1936" s="236"/>
    </row>
    <row r="1937" spans="4:4" x14ac:dyDescent="0.2">
      <c r="D1937" s="236"/>
    </row>
    <row r="1938" spans="4:4" x14ac:dyDescent="0.2">
      <c r="D1938" s="236"/>
    </row>
    <row r="1939" spans="4:4" x14ac:dyDescent="0.2">
      <c r="D1939" s="236"/>
    </row>
    <row r="1940" spans="4:4" x14ac:dyDescent="0.2">
      <c r="D1940" s="236"/>
    </row>
    <row r="1941" spans="4:4" x14ac:dyDescent="0.2">
      <c r="D1941" s="236"/>
    </row>
    <row r="1942" spans="4:4" x14ac:dyDescent="0.2">
      <c r="D1942" s="236"/>
    </row>
    <row r="1943" spans="4:4" x14ac:dyDescent="0.2">
      <c r="D1943" s="236"/>
    </row>
    <row r="1944" spans="4:4" x14ac:dyDescent="0.2">
      <c r="D1944" s="236"/>
    </row>
    <row r="1945" spans="4:4" x14ac:dyDescent="0.2">
      <c r="D1945" s="236"/>
    </row>
    <row r="1946" spans="4:4" x14ac:dyDescent="0.2">
      <c r="D1946" s="236"/>
    </row>
    <row r="1947" spans="4:4" x14ac:dyDescent="0.2">
      <c r="D1947" s="236"/>
    </row>
    <row r="1948" spans="4:4" x14ac:dyDescent="0.2">
      <c r="D1948" s="236"/>
    </row>
    <row r="1949" spans="4:4" x14ac:dyDescent="0.2">
      <c r="D1949" s="236"/>
    </row>
    <row r="1950" spans="4:4" x14ac:dyDescent="0.2">
      <c r="D1950" s="236"/>
    </row>
    <row r="1951" spans="4:4" x14ac:dyDescent="0.2">
      <c r="D1951" s="236"/>
    </row>
    <row r="1952" spans="4:4" x14ac:dyDescent="0.2">
      <c r="D1952" s="236"/>
    </row>
    <row r="1953" spans="4:4" x14ac:dyDescent="0.2">
      <c r="D1953" s="236"/>
    </row>
    <row r="1954" spans="4:4" x14ac:dyDescent="0.2">
      <c r="D1954" s="236"/>
    </row>
    <row r="1955" spans="4:4" x14ac:dyDescent="0.2">
      <c r="D1955" s="236"/>
    </row>
    <row r="1956" spans="4:4" x14ac:dyDescent="0.2">
      <c r="D1956" s="236"/>
    </row>
    <row r="1957" spans="4:4" x14ac:dyDescent="0.2">
      <c r="D1957" s="236"/>
    </row>
    <row r="1958" spans="4:4" x14ac:dyDescent="0.2">
      <c r="D1958" s="236"/>
    </row>
    <row r="1959" spans="4:4" x14ac:dyDescent="0.2">
      <c r="D1959" s="236"/>
    </row>
    <row r="1960" spans="4:4" x14ac:dyDescent="0.2">
      <c r="D1960" s="236"/>
    </row>
    <row r="1961" spans="4:4" x14ac:dyDescent="0.2">
      <c r="D1961" s="236"/>
    </row>
    <row r="1962" spans="4:4" x14ac:dyDescent="0.2">
      <c r="D1962" s="236"/>
    </row>
    <row r="1963" spans="4:4" x14ac:dyDescent="0.2">
      <c r="D1963" s="236"/>
    </row>
    <row r="1964" spans="4:4" x14ac:dyDescent="0.2">
      <c r="D1964" s="236"/>
    </row>
    <row r="1965" spans="4:4" x14ac:dyDescent="0.2">
      <c r="D1965" s="236"/>
    </row>
    <row r="1966" spans="4:4" x14ac:dyDescent="0.2">
      <c r="D1966" s="236"/>
    </row>
    <row r="1967" spans="4:4" x14ac:dyDescent="0.2">
      <c r="D1967" s="236"/>
    </row>
    <row r="1968" spans="4:4" x14ac:dyDescent="0.2">
      <c r="D1968" s="236"/>
    </row>
    <row r="1969" spans="4:4" x14ac:dyDescent="0.2">
      <c r="D1969" s="236"/>
    </row>
    <row r="1970" spans="4:4" x14ac:dyDescent="0.2">
      <c r="D1970" s="236"/>
    </row>
    <row r="1971" spans="4:4" x14ac:dyDescent="0.2">
      <c r="D1971" s="236"/>
    </row>
    <row r="1972" spans="4:4" x14ac:dyDescent="0.2">
      <c r="D1972" s="236"/>
    </row>
    <row r="1973" spans="4:4" x14ac:dyDescent="0.2">
      <c r="D1973" s="236"/>
    </row>
    <row r="1974" spans="4:4" x14ac:dyDescent="0.2">
      <c r="D1974" s="236"/>
    </row>
    <row r="1975" spans="4:4" x14ac:dyDescent="0.2">
      <c r="D1975" s="236"/>
    </row>
    <row r="1976" spans="4:4" x14ac:dyDescent="0.2">
      <c r="D1976" s="236"/>
    </row>
    <row r="1977" spans="4:4" x14ac:dyDescent="0.2">
      <c r="D1977" s="236"/>
    </row>
    <row r="1978" spans="4:4" x14ac:dyDescent="0.2">
      <c r="D1978" s="236"/>
    </row>
    <row r="1979" spans="4:4" x14ac:dyDescent="0.2">
      <c r="D1979" s="236"/>
    </row>
    <row r="1980" spans="4:4" x14ac:dyDescent="0.2">
      <c r="D1980" s="236"/>
    </row>
    <row r="1981" spans="4:4" x14ac:dyDescent="0.2">
      <c r="D1981" s="236"/>
    </row>
    <row r="1982" spans="4:4" x14ac:dyDescent="0.2">
      <c r="D1982" s="236"/>
    </row>
    <row r="1983" spans="4:4" x14ac:dyDescent="0.2">
      <c r="D1983" s="236"/>
    </row>
    <row r="1984" spans="4:4" x14ac:dyDescent="0.2">
      <c r="D1984" s="236"/>
    </row>
    <row r="1985" spans="4:4" x14ac:dyDescent="0.2">
      <c r="D1985" s="236"/>
    </row>
    <row r="1986" spans="4:4" x14ac:dyDescent="0.2">
      <c r="D1986" s="236"/>
    </row>
    <row r="1987" spans="4:4" x14ac:dyDescent="0.2">
      <c r="D1987" s="236"/>
    </row>
    <row r="1988" spans="4:4" x14ac:dyDescent="0.2">
      <c r="D1988" s="236"/>
    </row>
    <row r="1989" spans="4:4" x14ac:dyDescent="0.2">
      <c r="D1989" s="236"/>
    </row>
    <row r="1990" spans="4:4" x14ac:dyDescent="0.2">
      <c r="D1990" s="236"/>
    </row>
    <row r="1991" spans="4:4" x14ac:dyDescent="0.2">
      <c r="D1991" s="236"/>
    </row>
    <row r="1992" spans="4:4" x14ac:dyDescent="0.2">
      <c r="D1992" s="236"/>
    </row>
    <row r="1993" spans="4:4" x14ac:dyDescent="0.2">
      <c r="D1993" s="236"/>
    </row>
    <row r="1994" spans="4:4" x14ac:dyDescent="0.2">
      <c r="D1994" s="236"/>
    </row>
    <row r="1995" spans="4:4" x14ac:dyDescent="0.2">
      <c r="D1995" s="236"/>
    </row>
    <row r="1996" spans="4:4" x14ac:dyDescent="0.2">
      <c r="D1996" s="236"/>
    </row>
    <row r="1997" spans="4:4" x14ac:dyDescent="0.2">
      <c r="D1997" s="236"/>
    </row>
    <row r="1998" spans="4:4" x14ac:dyDescent="0.2">
      <c r="D1998" s="236"/>
    </row>
    <row r="1999" spans="4:4" x14ac:dyDescent="0.2">
      <c r="D1999" s="236"/>
    </row>
    <row r="2000" spans="4:4" x14ac:dyDescent="0.2">
      <c r="D2000" s="236"/>
    </row>
    <row r="2001" spans="4:4" x14ac:dyDescent="0.2">
      <c r="D2001" s="236"/>
    </row>
    <row r="2002" spans="4:4" x14ac:dyDescent="0.2">
      <c r="D2002" s="236"/>
    </row>
    <row r="2003" spans="4:4" x14ac:dyDescent="0.2">
      <c r="D2003" s="236"/>
    </row>
    <row r="2004" spans="4:4" x14ac:dyDescent="0.2">
      <c r="D2004" s="236"/>
    </row>
    <row r="2005" spans="4:4" x14ac:dyDescent="0.2">
      <c r="D2005" s="236"/>
    </row>
    <row r="2006" spans="4:4" x14ac:dyDescent="0.2">
      <c r="D2006" s="236"/>
    </row>
    <row r="2007" spans="4:4" x14ac:dyDescent="0.2">
      <c r="D2007" s="236"/>
    </row>
    <row r="2008" spans="4:4" x14ac:dyDescent="0.2">
      <c r="D2008" s="236"/>
    </row>
    <row r="2009" spans="4:4" x14ac:dyDescent="0.2">
      <c r="D2009" s="236"/>
    </row>
    <row r="2010" spans="4:4" x14ac:dyDescent="0.2">
      <c r="D2010" s="236"/>
    </row>
    <row r="2011" spans="4:4" x14ac:dyDescent="0.2">
      <c r="D2011" s="236"/>
    </row>
    <row r="2012" spans="4:4" x14ac:dyDescent="0.2">
      <c r="D2012" s="236"/>
    </row>
    <row r="2013" spans="4:4" x14ac:dyDescent="0.2">
      <c r="D2013" s="236"/>
    </row>
    <row r="2014" spans="4:4" x14ac:dyDescent="0.2">
      <c r="D2014" s="236"/>
    </row>
    <row r="2015" spans="4:4" x14ac:dyDescent="0.2">
      <c r="D2015" s="236"/>
    </row>
    <row r="2016" spans="4:4" x14ac:dyDescent="0.2">
      <c r="D2016" s="236"/>
    </row>
    <row r="2017" spans="4:4" x14ac:dyDescent="0.2">
      <c r="D2017" s="236"/>
    </row>
    <row r="2018" spans="4:4" x14ac:dyDescent="0.2">
      <c r="D2018" s="236"/>
    </row>
    <row r="2019" spans="4:4" x14ac:dyDescent="0.2">
      <c r="D2019" s="236"/>
    </row>
    <row r="2020" spans="4:4" x14ac:dyDescent="0.2">
      <c r="D2020" s="236"/>
    </row>
    <row r="2021" spans="4:4" x14ac:dyDescent="0.2">
      <c r="D2021" s="236"/>
    </row>
    <row r="2022" spans="4:4" x14ac:dyDescent="0.2">
      <c r="D2022" s="236"/>
    </row>
    <row r="2023" spans="4:4" x14ac:dyDescent="0.2">
      <c r="D2023" s="236"/>
    </row>
    <row r="2024" spans="4:4" x14ac:dyDescent="0.2">
      <c r="D2024" s="236"/>
    </row>
    <row r="2025" spans="4:4" x14ac:dyDescent="0.2">
      <c r="D2025" s="236"/>
    </row>
    <row r="2026" spans="4:4" x14ac:dyDescent="0.2">
      <c r="D2026" s="236"/>
    </row>
    <row r="2027" spans="4:4" x14ac:dyDescent="0.2">
      <c r="D2027" s="236"/>
    </row>
    <row r="2028" spans="4:4" x14ac:dyDescent="0.2">
      <c r="D2028" s="236"/>
    </row>
    <row r="2029" spans="4:4" x14ac:dyDescent="0.2">
      <c r="D2029" s="236"/>
    </row>
    <row r="2030" spans="4:4" x14ac:dyDescent="0.2">
      <c r="D2030" s="236"/>
    </row>
    <row r="2031" spans="4:4" x14ac:dyDescent="0.2">
      <c r="D2031" s="236"/>
    </row>
    <row r="2032" spans="4:4" x14ac:dyDescent="0.2">
      <c r="D2032" s="236"/>
    </row>
    <row r="2033" spans="4:4" x14ac:dyDescent="0.2">
      <c r="D2033" s="236"/>
    </row>
    <row r="2034" spans="4:4" x14ac:dyDescent="0.2">
      <c r="D2034" s="236"/>
    </row>
    <row r="2035" spans="4:4" x14ac:dyDescent="0.2">
      <c r="D2035" s="236"/>
    </row>
    <row r="2036" spans="4:4" x14ac:dyDescent="0.2">
      <c r="D2036" s="236"/>
    </row>
    <row r="2037" spans="4:4" x14ac:dyDescent="0.2">
      <c r="D2037" s="236"/>
    </row>
    <row r="2038" spans="4:4" x14ac:dyDescent="0.2">
      <c r="D2038" s="236"/>
    </row>
    <row r="2039" spans="4:4" x14ac:dyDescent="0.2">
      <c r="D2039" s="236"/>
    </row>
    <row r="2040" spans="4:4" x14ac:dyDescent="0.2">
      <c r="D2040" s="236"/>
    </row>
    <row r="2041" spans="4:4" x14ac:dyDescent="0.2">
      <c r="D2041" s="236"/>
    </row>
    <row r="2042" spans="4:4" x14ac:dyDescent="0.2">
      <c r="D2042" s="236"/>
    </row>
    <row r="2043" spans="4:4" x14ac:dyDescent="0.2">
      <c r="D2043" s="236"/>
    </row>
    <row r="2044" spans="4:4" x14ac:dyDescent="0.2">
      <c r="D2044" s="236"/>
    </row>
    <row r="2045" spans="4:4" x14ac:dyDescent="0.2">
      <c r="D2045" s="236"/>
    </row>
    <row r="2046" spans="4:4" x14ac:dyDescent="0.2">
      <c r="D2046" s="236"/>
    </row>
    <row r="2047" spans="4:4" x14ac:dyDescent="0.2">
      <c r="D2047" s="236"/>
    </row>
    <row r="2048" spans="4:4" x14ac:dyDescent="0.2">
      <c r="D2048" s="236"/>
    </row>
    <row r="2049" spans="4:4" x14ac:dyDescent="0.2">
      <c r="D2049" s="236"/>
    </row>
    <row r="2050" spans="4:4" x14ac:dyDescent="0.2">
      <c r="D2050" s="236"/>
    </row>
    <row r="2051" spans="4:4" x14ac:dyDescent="0.2">
      <c r="D2051" s="236"/>
    </row>
    <row r="2052" spans="4:4" x14ac:dyDescent="0.2">
      <c r="D2052" s="236"/>
    </row>
    <row r="2053" spans="4:4" x14ac:dyDescent="0.2">
      <c r="D2053" s="236"/>
    </row>
    <row r="2054" spans="4:4" x14ac:dyDescent="0.2">
      <c r="D2054" s="236"/>
    </row>
    <row r="2055" spans="4:4" x14ac:dyDescent="0.2">
      <c r="D2055" s="236"/>
    </row>
    <row r="2056" spans="4:4" x14ac:dyDescent="0.2">
      <c r="D2056" s="236"/>
    </row>
    <row r="2057" spans="4:4" x14ac:dyDescent="0.2">
      <c r="D2057" s="236"/>
    </row>
    <row r="2058" spans="4:4" x14ac:dyDescent="0.2">
      <c r="D2058" s="236"/>
    </row>
    <row r="2059" spans="4:4" x14ac:dyDescent="0.2">
      <c r="D2059" s="236"/>
    </row>
    <row r="2060" spans="4:4" x14ac:dyDescent="0.2">
      <c r="D2060" s="236"/>
    </row>
    <row r="2061" spans="4:4" x14ac:dyDescent="0.2">
      <c r="D2061" s="236"/>
    </row>
    <row r="2062" spans="4:4" x14ac:dyDescent="0.2">
      <c r="D2062" s="236"/>
    </row>
    <row r="2063" spans="4:4" x14ac:dyDescent="0.2">
      <c r="D2063" s="236"/>
    </row>
    <row r="2064" spans="4:4" x14ac:dyDescent="0.2">
      <c r="D2064" s="236"/>
    </row>
    <row r="2065" spans="4:4" x14ac:dyDescent="0.2">
      <c r="D2065" s="236"/>
    </row>
    <row r="2066" spans="4:4" x14ac:dyDescent="0.2">
      <c r="D2066" s="236"/>
    </row>
    <row r="2067" spans="4:4" x14ac:dyDescent="0.2">
      <c r="D2067" s="236"/>
    </row>
    <row r="2068" spans="4:4" x14ac:dyDescent="0.2">
      <c r="D2068" s="236"/>
    </row>
    <row r="2069" spans="4:4" x14ac:dyDescent="0.2">
      <c r="D2069" s="236"/>
    </row>
    <row r="2070" spans="4:4" x14ac:dyDescent="0.2">
      <c r="D2070" s="236"/>
    </row>
    <row r="2071" spans="4:4" x14ac:dyDescent="0.2">
      <c r="D2071" s="236"/>
    </row>
    <row r="2072" spans="4:4" x14ac:dyDescent="0.2">
      <c r="D2072" s="236"/>
    </row>
    <row r="2073" spans="4:4" x14ac:dyDescent="0.2">
      <c r="D2073" s="236"/>
    </row>
    <row r="2074" spans="4:4" x14ac:dyDescent="0.2">
      <c r="D2074" s="236"/>
    </row>
    <row r="2075" spans="4:4" x14ac:dyDescent="0.2">
      <c r="D2075" s="236"/>
    </row>
    <row r="2076" spans="4:4" x14ac:dyDescent="0.2">
      <c r="D2076" s="236"/>
    </row>
    <row r="2077" spans="4:4" x14ac:dyDescent="0.2">
      <c r="D2077" s="236"/>
    </row>
    <row r="2078" spans="4:4" x14ac:dyDescent="0.2">
      <c r="D2078" s="236"/>
    </row>
    <row r="2079" spans="4:4" x14ac:dyDescent="0.2">
      <c r="D2079" s="236"/>
    </row>
    <row r="2080" spans="4:4" x14ac:dyDescent="0.2">
      <c r="D2080" s="236"/>
    </row>
    <row r="2081" spans="4:4" x14ac:dyDescent="0.2">
      <c r="D2081" s="236"/>
    </row>
    <row r="2082" spans="4:4" x14ac:dyDescent="0.2">
      <c r="D2082" s="236"/>
    </row>
    <row r="2083" spans="4:4" x14ac:dyDescent="0.2">
      <c r="D2083" s="236"/>
    </row>
    <row r="2084" spans="4:4" x14ac:dyDescent="0.2">
      <c r="D2084" s="236"/>
    </row>
    <row r="2085" spans="4:4" x14ac:dyDescent="0.2">
      <c r="D2085" s="236"/>
    </row>
    <row r="2086" spans="4:4" x14ac:dyDescent="0.2">
      <c r="D2086" s="236"/>
    </row>
    <row r="2087" spans="4:4" x14ac:dyDescent="0.2">
      <c r="D2087" s="236"/>
    </row>
    <row r="2088" spans="4:4" x14ac:dyDescent="0.2">
      <c r="D2088" s="236"/>
    </row>
    <row r="2089" spans="4:4" x14ac:dyDescent="0.2">
      <c r="D2089" s="236"/>
    </row>
    <row r="2090" spans="4:4" x14ac:dyDescent="0.2">
      <c r="D2090" s="236"/>
    </row>
    <row r="2091" spans="4:4" x14ac:dyDescent="0.2">
      <c r="D2091" s="236"/>
    </row>
    <row r="2092" spans="4:4" x14ac:dyDescent="0.2">
      <c r="D2092" s="236"/>
    </row>
    <row r="2093" spans="4:4" x14ac:dyDescent="0.2">
      <c r="D2093" s="236"/>
    </row>
    <row r="2094" spans="4:4" x14ac:dyDescent="0.2">
      <c r="D2094" s="236"/>
    </row>
    <row r="2095" spans="4:4" x14ac:dyDescent="0.2">
      <c r="D2095" s="236"/>
    </row>
    <row r="2096" spans="4:4" x14ac:dyDescent="0.2">
      <c r="D2096" s="236"/>
    </row>
    <row r="2097" spans="4:4" x14ac:dyDescent="0.2">
      <c r="D2097" s="236"/>
    </row>
    <row r="2098" spans="4:4" x14ac:dyDescent="0.2">
      <c r="D2098" s="236"/>
    </row>
    <row r="2099" spans="4:4" x14ac:dyDescent="0.2">
      <c r="D2099" s="236"/>
    </row>
    <row r="2100" spans="4:4" x14ac:dyDescent="0.2">
      <c r="D2100" s="236"/>
    </row>
    <row r="2101" spans="4:4" x14ac:dyDescent="0.2">
      <c r="D2101" s="236"/>
    </row>
    <row r="2102" spans="4:4" x14ac:dyDescent="0.2">
      <c r="D2102" s="236"/>
    </row>
    <row r="2103" spans="4:4" x14ac:dyDescent="0.2">
      <c r="D2103" s="236"/>
    </row>
    <row r="2104" spans="4:4" x14ac:dyDescent="0.2">
      <c r="D2104" s="236"/>
    </row>
    <row r="2105" spans="4:4" x14ac:dyDescent="0.2">
      <c r="D2105" s="236"/>
    </row>
    <row r="2106" spans="4:4" x14ac:dyDescent="0.2">
      <c r="D2106" s="236"/>
    </row>
    <row r="2107" spans="4:4" x14ac:dyDescent="0.2">
      <c r="D2107" s="236"/>
    </row>
    <row r="2108" spans="4:4" x14ac:dyDescent="0.2">
      <c r="D2108" s="236"/>
    </row>
    <row r="2109" spans="4:4" x14ac:dyDescent="0.2">
      <c r="D2109" s="236"/>
    </row>
    <row r="2110" spans="4:4" x14ac:dyDescent="0.2">
      <c r="D2110" s="236"/>
    </row>
    <row r="2111" spans="4:4" x14ac:dyDescent="0.2">
      <c r="D2111" s="236"/>
    </row>
    <row r="2112" spans="4:4" x14ac:dyDescent="0.2">
      <c r="D2112" s="236"/>
    </row>
    <row r="2113" spans="4:4" x14ac:dyDescent="0.2">
      <c r="D2113" s="236"/>
    </row>
    <row r="2114" spans="4:4" x14ac:dyDescent="0.2">
      <c r="D2114" s="236"/>
    </row>
    <row r="2115" spans="4:4" x14ac:dyDescent="0.2">
      <c r="D2115" s="236"/>
    </row>
    <row r="2116" spans="4:4" x14ac:dyDescent="0.2">
      <c r="D2116" s="236"/>
    </row>
    <row r="2117" spans="4:4" x14ac:dyDescent="0.2">
      <c r="D2117" s="236"/>
    </row>
    <row r="2118" spans="4:4" x14ac:dyDescent="0.2">
      <c r="D2118" s="236"/>
    </row>
    <row r="2119" spans="4:4" x14ac:dyDescent="0.2">
      <c r="D2119" s="236"/>
    </row>
    <row r="2120" spans="4:4" x14ac:dyDescent="0.2">
      <c r="D2120" s="236"/>
    </row>
    <row r="2121" spans="4:4" x14ac:dyDescent="0.2">
      <c r="D2121" s="236"/>
    </row>
    <row r="2122" spans="4:4" x14ac:dyDescent="0.2">
      <c r="D2122" s="236"/>
    </row>
    <row r="2123" spans="4:4" x14ac:dyDescent="0.2">
      <c r="D2123" s="236"/>
    </row>
    <row r="2124" spans="4:4" x14ac:dyDescent="0.2">
      <c r="D2124" s="236"/>
    </row>
    <row r="2125" spans="4:4" x14ac:dyDescent="0.2">
      <c r="D2125" s="236"/>
    </row>
    <row r="2126" spans="4:4" x14ac:dyDescent="0.2">
      <c r="D2126" s="236"/>
    </row>
    <row r="2127" spans="4:4" x14ac:dyDescent="0.2">
      <c r="D2127" s="236"/>
    </row>
    <row r="2128" spans="4:4" x14ac:dyDescent="0.2">
      <c r="D2128" s="236"/>
    </row>
    <row r="2129" spans="4:4" x14ac:dyDescent="0.2">
      <c r="D2129" s="236"/>
    </row>
    <row r="2130" spans="4:4" x14ac:dyDescent="0.2">
      <c r="D2130" s="236"/>
    </row>
    <row r="2131" spans="4:4" x14ac:dyDescent="0.2">
      <c r="D2131" s="236"/>
    </row>
    <row r="2132" spans="4:4" x14ac:dyDescent="0.2">
      <c r="D2132" s="236"/>
    </row>
    <row r="2133" spans="4:4" x14ac:dyDescent="0.2">
      <c r="D2133" s="236"/>
    </row>
    <row r="2134" spans="4:4" x14ac:dyDescent="0.2">
      <c r="D2134" s="236"/>
    </row>
    <row r="2135" spans="4:4" x14ac:dyDescent="0.2">
      <c r="D2135" s="236"/>
    </row>
    <row r="2136" spans="4:4" x14ac:dyDescent="0.2">
      <c r="D2136" s="236"/>
    </row>
    <row r="2137" spans="4:4" x14ac:dyDescent="0.2">
      <c r="D2137" s="236"/>
    </row>
    <row r="2138" spans="4:4" x14ac:dyDescent="0.2">
      <c r="D2138" s="236"/>
    </row>
    <row r="2139" spans="4:4" x14ac:dyDescent="0.2">
      <c r="D2139" s="236"/>
    </row>
    <row r="2140" spans="4:4" x14ac:dyDescent="0.2">
      <c r="D2140" s="236"/>
    </row>
    <row r="2141" spans="4:4" x14ac:dyDescent="0.2">
      <c r="D2141" s="236"/>
    </row>
    <row r="2142" spans="4:4" x14ac:dyDescent="0.2">
      <c r="D2142" s="236"/>
    </row>
    <row r="2143" spans="4:4" x14ac:dyDescent="0.2">
      <c r="D2143" s="236"/>
    </row>
    <row r="2144" spans="4:4" x14ac:dyDescent="0.2">
      <c r="D2144" s="236"/>
    </row>
    <row r="2145" spans="4:4" x14ac:dyDescent="0.2">
      <c r="D2145" s="236"/>
    </row>
    <row r="2146" spans="4:4" x14ac:dyDescent="0.2">
      <c r="D2146" s="236"/>
    </row>
    <row r="2147" spans="4:4" x14ac:dyDescent="0.2">
      <c r="D2147" s="236"/>
    </row>
    <row r="2148" spans="4:4" x14ac:dyDescent="0.2">
      <c r="D2148" s="236"/>
    </row>
    <row r="2149" spans="4:4" x14ac:dyDescent="0.2">
      <c r="D2149" s="236"/>
    </row>
    <row r="2150" spans="4:4" x14ac:dyDescent="0.2">
      <c r="D2150" s="236"/>
    </row>
    <row r="2151" spans="4:4" x14ac:dyDescent="0.2">
      <c r="D2151" s="236"/>
    </row>
    <row r="2152" spans="4:4" x14ac:dyDescent="0.2">
      <c r="D2152" s="236"/>
    </row>
    <row r="2153" spans="4:4" x14ac:dyDescent="0.2">
      <c r="D2153" s="236"/>
    </row>
    <row r="2154" spans="4:4" x14ac:dyDescent="0.2">
      <c r="D2154" s="236"/>
    </row>
    <row r="2155" spans="4:4" x14ac:dyDescent="0.2">
      <c r="D2155" s="236"/>
    </row>
    <row r="2156" spans="4:4" x14ac:dyDescent="0.2">
      <c r="D2156" s="236"/>
    </row>
    <row r="2157" spans="4:4" x14ac:dyDescent="0.2">
      <c r="D2157" s="236"/>
    </row>
    <row r="2158" spans="4:4" x14ac:dyDescent="0.2">
      <c r="D2158" s="236"/>
    </row>
    <row r="2159" spans="4:4" x14ac:dyDescent="0.2">
      <c r="D2159" s="236"/>
    </row>
    <row r="2160" spans="4:4" x14ac:dyDescent="0.2">
      <c r="D2160" s="236"/>
    </row>
    <row r="2161" spans="4:4" x14ac:dyDescent="0.2">
      <c r="D2161" s="236"/>
    </row>
    <row r="2162" spans="4:4" x14ac:dyDescent="0.2">
      <c r="D2162" s="236"/>
    </row>
    <row r="2163" spans="4:4" x14ac:dyDescent="0.2">
      <c r="D2163" s="236"/>
    </row>
    <row r="2164" spans="4:4" x14ac:dyDescent="0.2">
      <c r="D2164" s="236"/>
    </row>
    <row r="2165" spans="4:4" x14ac:dyDescent="0.2">
      <c r="D2165" s="236"/>
    </row>
    <row r="2166" spans="4:4" x14ac:dyDescent="0.2">
      <c r="D2166" s="236"/>
    </row>
    <row r="2167" spans="4:4" x14ac:dyDescent="0.2">
      <c r="D2167" s="236"/>
    </row>
    <row r="2168" spans="4:4" x14ac:dyDescent="0.2">
      <c r="D2168" s="236"/>
    </row>
    <row r="2169" spans="4:4" x14ac:dyDescent="0.2">
      <c r="D2169" s="236"/>
    </row>
    <row r="2170" spans="4:4" x14ac:dyDescent="0.2">
      <c r="D2170" s="236"/>
    </row>
    <row r="2171" spans="4:4" x14ac:dyDescent="0.2">
      <c r="D2171" s="236"/>
    </row>
    <row r="2172" spans="4:4" x14ac:dyDescent="0.2">
      <c r="D2172" s="236"/>
    </row>
    <row r="2173" spans="4:4" x14ac:dyDescent="0.2">
      <c r="D2173" s="236"/>
    </row>
    <row r="2174" spans="4:4" x14ac:dyDescent="0.2">
      <c r="D2174" s="236"/>
    </row>
    <row r="2175" spans="4:4" x14ac:dyDescent="0.2">
      <c r="D2175" s="236"/>
    </row>
    <row r="2176" spans="4:4" x14ac:dyDescent="0.2">
      <c r="D2176" s="236"/>
    </row>
    <row r="2177" spans="4:4" x14ac:dyDescent="0.2">
      <c r="D2177" s="236"/>
    </row>
    <row r="2178" spans="4:4" x14ac:dyDescent="0.2">
      <c r="D2178" s="236"/>
    </row>
    <row r="2179" spans="4:4" x14ac:dyDescent="0.2">
      <c r="D2179" s="236"/>
    </row>
    <row r="2180" spans="4:4" x14ac:dyDescent="0.2">
      <c r="D2180" s="236"/>
    </row>
    <row r="2181" spans="4:4" x14ac:dyDescent="0.2">
      <c r="D2181" s="236"/>
    </row>
    <row r="2182" spans="4:4" x14ac:dyDescent="0.2">
      <c r="D2182" s="236"/>
    </row>
    <row r="2183" spans="4:4" x14ac:dyDescent="0.2">
      <c r="D2183" s="236"/>
    </row>
    <row r="2184" spans="4:4" x14ac:dyDescent="0.2">
      <c r="D2184" s="236"/>
    </row>
    <row r="2185" spans="4:4" x14ac:dyDescent="0.2">
      <c r="D2185" s="236"/>
    </row>
    <row r="2186" spans="4:4" x14ac:dyDescent="0.2">
      <c r="D2186" s="236"/>
    </row>
    <row r="2187" spans="4:4" x14ac:dyDescent="0.2">
      <c r="D2187" s="236"/>
    </row>
    <row r="2188" spans="4:4" x14ac:dyDescent="0.2">
      <c r="D2188" s="236"/>
    </row>
    <row r="2189" spans="4:4" x14ac:dyDescent="0.2">
      <c r="D2189" s="236"/>
    </row>
    <row r="2190" spans="4:4" x14ac:dyDescent="0.2">
      <c r="D2190" s="236"/>
    </row>
    <row r="2191" spans="4:4" x14ac:dyDescent="0.2">
      <c r="D2191" s="236"/>
    </row>
    <row r="2192" spans="4:4" x14ac:dyDescent="0.2">
      <c r="D2192" s="236"/>
    </row>
    <row r="2193" spans="4:4" x14ac:dyDescent="0.2">
      <c r="D2193" s="236"/>
    </row>
    <row r="2194" spans="4:4" x14ac:dyDescent="0.2">
      <c r="D2194" s="236"/>
    </row>
    <row r="2195" spans="4:4" x14ac:dyDescent="0.2">
      <c r="D2195" s="236"/>
    </row>
    <row r="2196" spans="4:4" x14ac:dyDescent="0.2">
      <c r="D2196" s="236"/>
    </row>
    <row r="2197" spans="4:4" x14ac:dyDescent="0.2">
      <c r="D2197" s="236"/>
    </row>
    <row r="2198" spans="4:4" x14ac:dyDescent="0.2">
      <c r="D2198" s="236"/>
    </row>
    <row r="2199" spans="4:4" x14ac:dyDescent="0.2">
      <c r="D2199" s="236"/>
    </row>
    <row r="2200" spans="4:4" x14ac:dyDescent="0.2">
      <c r="D2200" s="236"/>
    </row>
    <row r="2201" spans="4:4" x14ac:dyDescent="0.2">
      <c r="D2201" s="236"/>
    </row>
    <row r="2202" spans="4:4" x14ac:dyDescent="0.2">
      <c r="D2202" s="236"/>
    </row>
    <row r="2203" spans="4:4" x14ac:dyDescent="0.2">
      <c r="D2203" s="236"/>
    </row>
    <row r="2204" spans="4:4" x14ac:dyDescent="0.2">
      <c r="D2204" s="236"/>
    </row>
    <row r="2205" spans="4:4" x14ac:dyDescent="0.2">
      <c r="D2205" s="236"/>
    </row>
    <row r="2206" spans="4:4" x14ac:dyDescent="0.2">
      <c r="D2206" s="236"/>
    </row>
    <row r="2207" spans="4:4" x14ac:dyDescent="0.2">
      <c r="D2207" s="236"/>
    </row>
    <row r="2208" spans="4:4" x14ac:dyDescent="0.2">
      <c r="D2208" s="236"/>
    </row>
    <row r="2209" spans="4:4" x14ac:dyDescent="0.2">
      <c r="D2209" s="236"/>
    </row>
    <row r="2210" spans="4:4" x14ac:dyDescent="0.2">
      <c r="D2210" s="236"/>
    </row>
    <row r="2211" spans="4:4" x14ac:dyDescent="0.2">
      <c r="D2211" s="236"/>
    </row>
    <row r="2212" spans="4:4" x14ac:dyDescent="0.2">
      <c r="D2212" s="236"/>
    </row>
    <row r="2213" spans="4:4" x14ac:dyDescent="0.2">
      <c r="D2213" s="236"/>
    </row>
    <row r="2214" spans="4:4" x14ac:dyDescent="0.2">
      <c r="D2214" s="236"/>
    </row>
    <row r="2215" spans="4:4" x14ac:dyDescent="0.2">
      <c r="D2215" s="236"/>
    </row>
    <row r="2216" spans="4:4" x14ac:dyDescent="0.2">
      <c r="D2216" s="236"/>
    </row>
    <row r="2217" spans="4:4" x14ac:dyDescent="0.2">
      <c r="D2217" s="236"/>
    </row>
    <row r="2218" spans="4:4" x14ac:dyDescent="0.2">
      <c r="D2218" s="236"/>
    </row>
    <row r="2219" spans="4:4" x14ac:dyDescent="0.2">
      <c r="D2219" s="236"/>
    </row>
    <row r="2220" spans="4:4" x14ac:dyDescent="0.2">
      <c r="D2220" s="236"/>
    </row>
    <row r="2221" spans="4:4" x14ac:dyDescent="0.2">
      <c r="D2221" s="236"/>
    </row>
    <row r="2222" spans="4:4" x14ac:dyDescent="0.2">
      <c r="D2222" s="236"/>
    </row>
    <row r="2223" spans="4:4" x14ac:dyDescent="0.2">
      <c r="D2223" s="236"/>
    </row>
    <row r="2224" spans="4:4" x14ac:dyDescent="0.2">
      <c r="D2224" s="236"/>
    </row>
    <row r="2225" spans="4:4" x14ac:dyDescent="0.2">
      <c r="D2225" s="236"/>
    </row>
    <row r="2226" spans="4:4" x14ac:dyDescent="0.2">
      <c r="D2226" s="236"/>
    </row>
    <row r="2227" spans="4:4" x14ac:dyDescent="0.2">
      <c r="D2227" s="236"/>
    </row>
    <row r="2228" spans="4:4" x14ac:dyDescent="0.2">
      <c r="D2228" s="236"/>
    </row>
    <row r="2229" spans="4:4" x14ac:dyDescent="0.2">
      <c r="D2229" s="236"/>
    </row>
    <row r="2230" spans="4:4" x14ac:dyDescent="0.2">
      <c r="D2230" s="236"/>
    </row>
    <row r="2231" spans="4:4" x14ac:dyDescent="0.2">
      <c r="D2231" s="236"/>
    </row>
    <row r="2232" spans="4:4" x14ac:dyDescent="0.2">
      <c r="D2232" s="236"/>
    </row>
    <row r="2233" spans="4:4" x14ac:dyDescent="0.2">
      <c r="D2233" s="236"/>
    </row>
    <row r="2234" spans="4:4" x14ac:dyDescent="0.2">
      <c r="D2234" s="236"/>
    </row>
    <row r="2235" spans="4:4" x14ac:dyDescent="0.2">
      <c r="D2235" s="236"/>
    </row>
    <row r="2236" spans="4:4" x14ac:dyDescent="0.2">
      <c r="D2236" s="236"/>
    </row>
    <row r="2237" spans="4:4" x14ac:dyDescent="0.2">
      <c r="D2237" s="236"/>
    </row>
    <row r="2238" spans="4:4" x14ac:dyDescent="0.2">
      <c r="D2238" s="236"/>
    </row>
    <row r="2239" spans="4:4" x14ac:dyDescent="0.2">
      <c r="D2239" s="236"/>
    </row>
    <row r="2240" spans="4:4" x14ac:dyDescent="0.2">
      <c r="D2240" s="236"/>
    </row>
    <row r="2241" spans="4:4" x14ac:dyDescent="0.2">
      <c r="D2241" s="236"/>
    </row>
    <row r="2242" spans="4:4" x14ac:dyDescent="0.2">
      <c r="D2242" s="236"/>
    </row>
    <row r="2243" spans="4:4" x14ac:dyDescent="0.2">
      <c r="D2243" s="236"/>
    </row>
    <row r="2244" spans="4:4" x14ac:dyDescent="0.2">
      <c r="D2244" s="236"/>
    </row>
    <row r="2245" spans="4:4" x14ac:dyDescent="0.2">
      <c r="D2245" s="236"/>
    </row>
    <row r="2246" spans="4:4" x14ac:dyDescent="0.2">
      <c r="D2246" s="236"/>
    </row>
    <row r="2247" spans="4:4" x14ac:dyDescent="0.2">
      <c r="D2247" s="236"/>
    </row>
    <row r="2248" spans="4:4" x14ac:dyDescent="0.2">
      <c r="D2248" s="236"/>
    </row>
    <row r="2249" spans="4:4" x14ac:dyDescent="0.2">
      <c r="D2249" s="236"/>
    </row>
    <row r="2250" spans="4:4" x14ac:dyDescent="0.2">
      <c r="D2250" s="236"/>
    </row>
    <row r="2251" spans="4:4" x14ac:dyDescent="0.2">
      <c r="D2251" s="236"/>
    </row>
    <row r="2252" spans="4:4" x14ac:dyDescent="0.2">
      <c r="D2252" s="236"/>
    </row>
    <row r="2253" spans="4:4" x14ac:dyDescent="0.2">
      <c r="D2253" s="236"/>
    </row>
    <row r="2254" spans="4:4" x14ac:dyDescent="0.2">
      <c r="D2254" s="236"/>
    </row>
    <row r="2255" spans="4:4" x14ac:dyDescent="0.2">
      <c r="D2255" s="236"/>
    </row>
    <row r="2256" spans="4:4" x14ac:dyDescent="0.2">
      <c r="D2256" s="236"/>
    </row>
    <row r="2257" spans="4:4" x14ac:dyDescent="0.2">
      <c r="D2257" s="236"/>
    </row>
    <row r="2258" spans="4:4" x14ac:dyDescent="0.2">
      <c r="D2258" s="236"/>
    </row>
    <row r="2259" spans="4:4" x14ac:dyDescent="0.2">
      <c r="D2259" s="236"/>
    </row>
    <row r="2260" spans="4:4" x14ac:dyDescent="0.2">
      <c r="D2260" s="236"/>
    </row>
    <row r="2261" spans="4:4" x14ac:dyDescent="0.2">
      <c r="D2261" s="236"/>
    </row>
    <row r="2262" spans="4:4" x14ac:dyDescent="0.2">
      <c r="D2262" s="236"/>
    </row>
    <row r="2263" spans="4:4" x14ac:dyDescent="0.2">
      <c r="D2263" s="236"/>
    </row>
    <row r="2264" spans="4:4" x14ac:dyDescent="0.2">
      <c r="D2264" s="236"/>
    </row>
    <row r="2265" spans="4:4" x14ac:dyDescent="0.2">
      <c r="D2265" s="236"/>
    </row>
    <row r="2266" spans="4:4" x14ac:dyDescent="0.2">
      <c r="D2266" s="236"/>
    </row>
    <row r="2267" spans="4:4" x14ac:dyDescent="0.2">
      <c r="D2267" s="236"/>
    </row>
    <row r="2268" spans="4:4" x14ac:dyDescent="0.2">
      <c r="D2268" s="236"/>
    </row>
    <row r="2269" spans="4:4" x14ac:dyDescent="0.2">
      <c r="D2269" s="236"/>
    </row>
    <row r="2270" spans="4:4" x14ac:dyDescent="0.2">
      <c r="D2270" s="236"/>
    </row>
    <row r="2271" spans="4:4" x14ac:dyDescent="0.2">
      <c r="D2271" s="236"/>
    </row>
    <row r="2272" spans="4:4" x14ac:dyDescent="0.2">
      <c r="D2272" s="236"/>
    </row>
    <row r="2273" spans="4:4" x14ac:dyDescent="0.2">
      <c r="D2273" s="236"/>
    </row>
    <row r="2274" spans="4:4" x14ac:dyDescent="0.2">
      <c r="D2274" s="236"/>
    </row>
    <row r="2275" spans="4:4" x14ac:dyDescent="0.2">
      <c r="D2275" s="236"/>
    </row>
    <row r="2276" spans="4:4" x14ac:dyDescent="0.2">
      <c r="D2276" s="236"/>
    </row>
    <row r="2277" spans="4:4" x14ac:dyDescent="0.2">
      <c r="D2277" s="236"/>
    </row>
    <row r="2278" spans="4:4" x14ac:dyDescent="0.2">
      <c r="D2278" s="236"/>
    </row>
    <row r="2279" spans="4:4" x14ac:dyDescent="0.2">
      <c r="D2279" s="236"/>
    </row>
    <row r="2280" spans="4:4" x14ac:dyDescent="0.2">
      <c r="D2280" s="236"/>
    </row>
    <row r="2281" spans="4:4" x14ac:dyDescent="0.2">
      <c r="D2281" s="236"/>
    </row>
    <row r="2282" spans="4:4" x14ac:dyDescent="0.2">
      <c r="D2282" s="236"/>
    </row>
    <row r="2283" spans="4:4" x14ac:dyDescent="0.2">
      <c r="D2283" s="236"/>
    </row>
    <row r="2284" spans="4:4" x14ac:dyDescent="0.2">
      <c r="D2284" s="236"/>
    </row>
    <row r="2285" spans="4:4" x14ac:dyDescent="0.2">
      <c r="D2285" s="236"/>
    </row>
    <row r="2286" spans="4:4" x14ac:dyDescent="0.2">
      <c r="D2286" s="236"/>
    </row>
    <row r="2287" spans="4:4" x14ac:dyDescent="0.2">
      <c r="D2287" s="236"/>
    </row>
    <row r="2288" spans="4:4" x14ac:dyDescent="0.2">
      <c r="D2288" s="236"/>
    </row>
    <row r="2289" spans="4:4" x14ac:dyDescent="0.2">
      <c r="D2289" s="236"/>
    </row>
    <row r="2290" spans="4:4" x14ac:dyDescent="0.2">
      <c r="D2290" s="236"/>
    </row>
    <row r="2291" spans="4:4" x14ac:dyDescent="0.2">
      <c r="D2291" s="236"/>
    </row>
    <row r="2292" spans="4:4" x14ac:dyDescent="0.2">
      <c r="D2292" s="236"/>
    </row>
    <row r="2293" spans="4:4" x14ac:dyDescent="0.2">
      <c r="D2293" s="236"/>
    </row>
    <row r="2294" spans="4:4" x14ac:dyDescent="0.2">
      <c r="D2294" s="236"/>
    </row>
    <row r="2295" spans="4:4" x14ac:dyDescent="0.2">
      <c r="D2295" s="236"/>
    </row>
    <row r="2296" spans="4:4" x14ac:dyDescent="0.2">
      <c r="D2296" s="236"/>
    </row>
    <row r="2297" spans="4:4" x14ac:dyDescent="0.2">
      <c r="D2297" s="236"/>
    </row>
    <row r="2298" spans="4:4" x14ac:dyDescent="0.2">
      <c r="D2298" s="236"/>
    </row>
    <row r="2299" spans="4:4" x14ac:dyDescent="0.2">
      <c r="D2299" s="236"/>
    </row>
    <row r="2300" spans="4:4" x14ac:dyDescent="0.2">
      <c r="D2300" s="236"/>
    </row>
    <row r="2301" spans="4:4" x14ac:dyDescent="0.2">
      <c r="D2301" s="236"/>
    </row>
    <row r="2302" spans="4:4" x14ac:dyDescent="0.2">
      <c r="D2302" s="236"/>
    </row>
    <row r="2303" spans="4:4" x14ac:dyDescent="0.2">
      <c r="D2303" s="236"/>
    </row>
    <row r="2304" spans="4:4" x14ac:dyDescent="0.2">
      <c r="D2304" s="236"/>
    </row>
    <row r="2305" spans="4:4" x14ac:dyDescent="0.2">
      <c r="D2305" s="236"/>
    </row>
    <row r="2306" spans="4:4" x14ac:dyDescent="0.2">
      <c r="D2306" s="236"/>
    </row>
    <row r="2307" spans="4:4" x14ac:dyDescent="0.2">
      <c r="D2307" s="236"/>
    </row>
    <row r="2308" spans="4:4" x14ac:dyDescent="0.2">
      <c r="D2308" s="236"/>
    </row>
    <row r="2309" spans="4:4" x14ac:dyDescent="0.2">
      <c r="D2309" s="236"/>
    </row>
    <row r="2310" spans="4:4" x14ac:dyDescent="0.2">
      <c r="D2310" s="236"/>
    </row>
    <row r="2311" spans="4:4" x14ac:dyDescent="0.2">
      <c r="D2311" s="236"/>
    </row>
    <row r="2312" spans="4:4" x14ac:dyDescent="0.2">
      <c r="D2312" s="236"/>
    </row>
    <row r="2313" spans="4:4" x14ac:dyDescent="0.2">
      <c r="D2313" s="236"/>
    </row>
    <row r="2314" spans="4:4" x14ac:dyDescent="0.2">
      <c r="D2314" s="236"/>
    </row>
    <row r="2315" spans="4:4" x14ac:dyDescent="0.2">
      <c r="D2315" s="236"/>
    </row>
    <row r="2316" spans="4:4" x14ac:dyDescent="0.2">
      <c r="D2316" s="236"/>
    </row>
    <row r="2317" spans="4:4" x14ac:dyDescent="0.2">
      <c r="D2317" s="236"/>
    </row>
    <row r="2318" spans="4:4" x14ac:dyDescent="0.2">
      <c r="D2318" s="236"/>
    </row>
    <row r="2319" spans="4:4" x14ac:dyDescent="0.2">
      <c r="D2319" s="236"/>
    </row>
    <row r="2320" spans="4:4" x14ac:dyDescent="0.2">
      <c r="D2320" s="236"/>
    </row>
    <row r="2321" spans="4:4" x14ac:dyDescent="0.2">
      <c r="D2321" s="236"/>
    </row>
    <row r="2322" spans="4:4" x14ac:dyDescent="0.2">
      <c r="D2322" s="236"/>
    </row>
    <row r="2323" spans="4:4" x14ac:dyDescent="0.2">
      <c r="D2323" s="236"/>
    </row>
    <row r="2324" spans="4:4" x14ac:dyDescent="0.2">
      <c r="D2324" s="236"/>
    </row>
    <row r="2325" spans="4:4" x14ac:dyDescent="0.2">
      <c r="D2325" s="236"/>
    </row>
    <row r="2326" spans="4:4" x14ac:dyDescent="0.2">
      <c r="D2326" s="236"/>
    </row>
    <row r="2327" spans="4:4" x14ac:dyDescent="0.2">
      <c r="D2327" s="236"/>
    </row>
    <row r="2328" spans="4:4" x14ac:dyDescent="0.2">
      <c r="D2328" s="236"/>
    </row>
    <row r="2329" spans="4:4" x14ac:dyDescent="0.2">
      <c r="D2329" s="236"/>
    </row>
    <row r="2330" spans="4:4" x14ac:dyDescent="0.2">
      <c r="D2330" s="236"/>
    </row>
    <row r="2331" spans="4:4" x14ac:dyDescent="0.2">
      <c r="D2331" s="236"/>
    </row>
    <row r="2332" spans="4:4" x14ac:dyDescent="0.2">
      <c r="D2332" s="236"/>
    </row>
    <row r="2333" spans="4:4" x14ac:dyDescent="0.2">
      <c r="D2333" s="236"/>
    </row>
    <row r="2334" spans="4:4" x14ac:dyDescent="0.2">
      <c r="D2334" s="236"/>
    </row>
    <row r="2335" spans="4:4" x14ac:dyDescent="0.2">
      <c r="D2335" s="236"/>
    </row>
    <row r="2336" spans="4:4" x14ac:dyDescent="0.2">
      <c r="D2336" s="236"/>
    </row>
    <row r="2337" spans="4:4" x14ac:dyDescent="0.2">
      <c r="D2337" s="236"/>
    </row>
    <row r="2338" spans="4:4" x14ac:dyDescent="0.2">
      <c r="D2338" s="236"/>
    </row>
    <row r="2339" spans="4:4" x14ac:dyDescent="0.2">
      <c r="D2339" s="236"/>
    </row>
    <row r="2340" spans="4:4" x14ac:dyDescent="0.2">
      <c r="D2340" s="236"/>
    </row>
    <row r="2341" spans="4:4" x14ac:dyDescent="0.2">
      <c r="D2341" s="236"/>
    </row>
    <row r="2342" spans="4:4" x14ac:dyDescent="0.2">
      <c r="D2342" s="236"/>
    </row>
    <row r="2343" spans="4:4" x14ac:dyDescent="0.2">
      <c r="D2343" s="236"/>
    </row>
    <row r="2344" spans="4:4" x14ac:dyDescent="0.2">
      <c r="D2344" s="236"/>
    </row>
    <row r="2345" spans="4:4" x14ac:dyDescent="0.2">
      <c r="D2345" s="236"/>
    </row>
    <row r="2346" spans="4:4" x14ac:dyDescent="0.2">
      <c r="D2346" s="236"/>
    </row>
    <row r="2347" spans="4:4" x14ac:dyDescent="0.2">
      <c r="D2347" s="236"/>
    </row>
    <row r="2348" spans="4:4" x14ac:dyDescent="0.2">
      <c r="D2348" s="236"/>
    </row>
    <row r="2349" spans="4:4" x14ac:dyDescent="0.2">
      <c r="D2349" s="236"/>
    </row>
    <row r="2350" spans="4:4" x14ac:dyDescent="0.2">
      <c r="D2350" s="236"/>
    </row>
    <row r="2351" spans="4:4" x14ac:dyDescent="0.2">
      <c r="D2351" s="236"/>
    </row>
    <row r="2352" spans="4:4" x14ac:dyDescent="0.2">
      <c r="D2352" s="236"/>
    </row>
    <row r="2353" spans="4:4" x14ac:dyDescent="0.2">
      <c r="D2353" s="236"/>
    </row>
    <row r="2354" spans="4:4" x14ac:dyDescent="0.2">
      <c r="D2354" s="236"/>
    </row>
    <row r="2355" spans="4:4" x14ac:dyDescent="0.2">
      <c r="D2355" s="236"/>
    </row>
    <row r="2356" spans="4:4" x14ac:dyDescent="0.2">
      <c r="D2356" s="236"/>
    </row>
    <row r="2357" spans="4:4" x14ac:dyDescent="0.2">
      <c r="D2357" s="236"/>
    </row>
    <row r="2358" spans="4:4" x14ac:dyDescent="0.2">
      <c r="D2358" s="236"/>
    </row>
    <row r="2359" spans="4:4" x14ac:dyDescent="0.2">
      <c r="D2359" s="236"/>
    </row>
    <row r="2360" spans="4:4" x14ac:dyDescent="0.2">
      <c r="D2360" s="236"/>
    </row>
    <row r="2361" spans="4:4" x14ac:dyDescent="0.2">
      <c r="D2361" s="236"/>
    </row>
    <row r="2362" spans="4:4" x14ac:dyDescent="0.2">
      <c r="D2362" s="236"/>
    </row>
    <row r="2363" spans="4:4" x14ac:dyDescent="0.2">
      <c r="D2363" s="236"/>
    </row>
    <row r="2364" spans="4:4" x14ac:dyDescent="0.2">
      <c r="D2364" s="236"/>
    </row>
    <row r="2365" spans="4:4" x14ac:dyDescent="0.2">
      <c r="D2365" s="236"/>
    </row>
    <row r="2366" spans="4:4" x14ac:dyDescent="0.2">
      <c r="D2366" s="236"/>
    </row>
    <row r="2367" spans="4:4" x14ac:dyDescent="0.2">
      <c r="D2367" s="236"/>
    </row>
    <row r="2368" spans="4:4" x14ac:dyDescent="0.2">
      <c r="D2368" s="236"/>
    </row>
    <row r="2369" spans="4:4" x14ac:dyDescent="0.2">
      <c r="D2369" s="236"/>
    </row>
    <row r="2370" spans="4:4" x14ac:dyDescent="0.2">
      <c r="D2370" s="236"/>
    </row>
    <row r="2371" spans="4:4" x14ac:dyDescent="0.2">
      <c r="D2371" s="236"/>
    </row>
    <row r="2372" spans="4:4" x14ac:dyDescent="0.2">
      <c r="D2372" s="236"/>
    </row>
    <row r="2373" spans="4:4" x14ac:dyDescent="0.2">
      <c r="D2373" s="236"/>
    </row>
    <row r="2374" spans="4:4" x14ac:dyDescent="0.2">
      <c r="D2374" s="236"/>
    </row>
    <row r="2375" spans="4:4" x14ac:dyDescent="0.2">
      <c r="D2375" s="236"/>
    </row>
    <row r="2376" spans="4:4" x14ac:dyDescent="0.2">
      <c r="D2376" s="236"/>
    </row>
    <row r="2377" spans="4:4" x14ac:dyDescent="0.2">
      <c r="D2377" s="236"/>
    </row>
    <row r="2378" spans="4:4" x14ac:dyDescent="0.2">
      <c r="D2378" s="236"/>
    </row>
    <row r="2379" spans="4:4" x14ac:dyDescent="0.2">
      <c r="D2379" s="236"/>
    </row>
    <row r="2380" spans="4:4" x14ac:dyDescent="0.2">
      <c r="D2380" s="236"/>
    </row>
    <row r="2381" spans="4:4" x14ac:dyDescent="0.2">
      <c r="D2381" s="236"/>
    </row>
    <row r="2382" spans="4:4" x14ac:dyDescent="0.2">
      <c r="D2382" s="236"/>
    </row>
    <row r="2383" spans="4:4" x14ac:dyDescent="0.2">
      <c r="D2383" s="236"/>
    </row>
    <row r="2384" spans="4:4" x14ac:dyDescent="0.2">
      <c r="D2384" s="236"/>
    </row>
    <row r="2385" spans="4:4" x14ac:dyDescent="0.2">
      <c r="D2385" s="236"/>
    </row>
    <row r="2386" spans="4:4" x14ac:dyDescent="0.2">
      <c r="D2386" s="236"/>
    </row>
    <row r="2387" spans="4:4" x14ac:dyDescent="0.2">
      <c r="D2387" s="236"/>
    </row>
    <row r="2388" spans="4:4" x14ac:dyDescent="0.2">
      <c r="D2388" s="236"/>
    </row>
    <row r="2389" spans="4:4" x14ac:dyDescent="0.2">
      <c r="D2389" s="236"/>
    </row>
    <row r="2390" spans="4:4" x14ac:dyDescent="0.2">
      <c r="D2390" s="236"/>
    </row>
    <row r="2391" spans="4:4" x14ac:dyDescent="0.2">
      <c r="D2391" s="236"/>
    </row>
    <row r="2392" spans="4:4" x14ac:dyDescent="0.2">
      <c r="D2392" s="236"/>
    </row>
    <row r="2393" spans="4:4" x14ac:dyDescent="0.2">
      <c r="D2393" s="236"/>
    </row>
    <row r="2394" spans="4:4" x14ac:dyDescent="0.2">
      <c r="D2394" s="236"/>
    </row>
    <row r="2395" spans="4:4" x14ac:dyDescent="0.2">
      <c r="D2395" s="236"/>
    </row>
    <row r="2396" spans="4:4" x14ac:dyDescent="0.2">
      <c r="D2396" s="236"/>
    </row>
    <row r="2397" spans="4:4" x14ac:dyDescent="0.2">
      <c r="D2397" s="236"/>
    </row>
    <row r="2398" spans="4:4" x14ac:dyDescent="0.2">
      <c r="D2398" s="236"/>
    </row>
    <row r="2399" spans="4:4" x14ac:dyDescent="0.2">
      <c r="D2399" s="236"/>
    </row>
    <row r="2400" spans="4:4" x14ac:dyDescent="0.2">
      <c r="D2400" s="236"/>
    </row>
    <row r="2401" spans="4:4" x14ac:dyDescent="0.2">
      <c r="D2401" s="236"/>
    </row>
    <row r="2402" spans="4:4" x14ac:dyDescent="0.2">
      <c r="D2402" s="236"/>
    </row>
    <row r="2403" spans="4:4" x14ac:dyDescent="0.2">
      <c r="D2403" s="236"/>
    </row>
    <row r="2404" spans="4:4" x14ac:dyDescent="0.2">
      <c r="D2404" s="236"/>
    </row>
    <row r="2405" spans="4:4" x14ac:dyDescent="0.2">
      <c r="D2405" s="236"/>
    </row>
    <row r="2406" spans="4:4" x14ac:dyDescent="0.2">
      <c r="D2406" s="236"/>
    </row>
    <row r="2407" spans="4:4" x14ac:dyDescent="0.2">
      <c r="D2407" s="236"/>
    </row>
    <row r="2408" spans="4:4" x14ac:dyDescent="0.2">
      <c r="D2408" s="236"/>
    </row>
    <row r="2409" spans="4:4" x14ac:dyDescent="0.2">
      <c r="D2409" s="236"/>
    </row>
    <row r="2410" spans="4:4" x14ac:dyDescent="0.2">
      <c r="D2410" s="236"/>
    </row>
    <row r="2411" spans="4:4" x14ac:dyDescent="0.2">
      <c r="D2411" s="236"/>
    </row>
    <row r="2412" spans="4:4" x14ac:dyDescent="0.2">
      <c r="D2412" s="236"/>
    </row>
    <row r="2413" spans="4:4" x14ac:dyDescent="0.2">
      <c r="D2413" s="236"/>
    </row>
    <row r="2414" spans="4:4" x14ac:dyDescent="0.2">
      <c r="D2414" s="236"/>
    </row>
    <row r="2415" spans="4:4" x14ac:dyDescent="0.2">
      <c r="D2415" s="236"/>
    </row>
    <row r="2416" spans="4:4" x14ac:dyDescent="0.2">
      <c r="D2416" s="236"/>
    </row>
    <row r="2417" spans="4:4" x14ac:dyDescent="0.2">
      <c r="D2417" s="236"/>
    </row>
    <row r="2418" spans="4:4" x14ac:dyDescent="0.2">
      <c r="D2418" s="236"/>
    </row>
    <row r="2419" spans="4:4" x14ac:dyDescent="0.2">
      <c r="D2419" s="236"/>
    </row>
    <row r="2420" spans="4:4" x14ac:dyDescent="0.2">
      <c r="D2420" s="236"/>
    </row>
    <row r="2421" spans="4:4" x14ac:dyDescent="0.2">
      <c r="D2421" s="236"/>
    </row>
    <row r="2422" spans="4:4" x14ac:dyDescent="0.2">
      <c r="D2422" s="236"/>
    </row>
    <row r="2423" spans="4:4" x14ac:dyDescent="0.2">
      <c r="D2423" s="236"/>
    </row>
    <row r="2424" spans="4:4" x14ac:dyDescent="0.2">
      <c r="D2424" s="236"/>
    </row>
    <row r="2425" spans="4:4" x14ac:dyDescent="0.2">
      <c r="D2425" s="236"/>
    </row>
    <row r="2426" spans="4:4" x14ac:dyDescent="0.2">
      <c r="D2426" s="236"/>
    </row>
    <row r="2427" spans="4:4" x14ac:dyDescent="0.2">
      <c r="D2427" s="236"/>
    </row>
    <row r="2428" spans="4:4" x14ac:dyDescent="0.2">
      <c r="D2428" s="236"/>
    </row>
    <row r="2429" spans="4:4" x14ac:dyDescent="0.2">
      <c r="D2429" s="236"/>
    </row>
    <row r="2430" spans="4:4" x14ac:dyDescent="0.2">
      <c r="D2430" s="236"/>
    </row>
    <row r="2431" spans="4:4" x14ac:dyDescent="0.2">
      <c r="D2431" s="236"/>
    </row>
    <row r="2432" spans="4:4" x14ac:dyDescent="0.2">
      <c r="D2432" s="236"/>
    </row>
    <row r="2433" spans="4:4" x14ac:dyDescent="0.2">
      <c r="D2433" s="236"/>
    </row>
    <row r="2434" spans="4:4" x14ac:dyDescent="0.2">
      <c r="D2434" s="236"/>
    </row>
    <row r="2435" spans="4:4" x14ac:dyDescent="0.2">
      <c r="D2435" s="236"/>
    </row>
    <row r="2436" spans="4:4" x14ac:dyDescent="0.2">
      <c r="D2436" s="236"/>
    </row>
    <row r="2437" spans="4:4" x14ac:dyDescent="0.2">
      <c r="D2437" s="236"/>
    </row>
    <row r="2438" spans="4:4" x14ac:dyDescent="0.2">
      <c r="D2438" s="236"/>
    </row>
    <row r="2439" spans="4:4" x14ac:dyDescent="0.2">
      <c r="D2439" s="236"/>
    </row>
    <row r="2440" spans="4:4" x14ac:dyDescent="0.2">
      <c r="D2440" s="236"/>
    </row>
    <row r="2441" spans="4:4" x14ac:dyDescent="0.2">
      <c r="D2441" s="236"/>
    </row>
    <row r="2442" spans="4:4" x14ac:dyDescent="0.2">
      <c r="D2442" s="236"/>
    </row>
    <row r="2443" spans="4:4" x14ac:dyDescent="0.2">
      <c r="D2443" s="236"/>
    </row>
    <row r="2444" spans="4:4" x14ac:dyDescent="0.2">
      <c r="D2444" s="236"/>
    </row>
    <row r="2445" spans="4:4" x14ac:dyDescent="0.2">
      <c r="D2445" s="236"/>
    </row>
    <row r="2446" spans="4:4" x14ac:dyDescent="0.2">
      <c r="D2446" s="236"/>
    </row>
    <row r="2447" spans="4:4" x14ac:dyDescent="0.2">
      <c r="D2447" s="236"/>
    </row>
    <row r="2448" spans="4:4" x14ac:dyDescent="0.2">
      <c r="D2448" s="236"/>
    </row>
    <row r="2449" spans="4:4" x14ac:dyDescent="0.2">
      <c r="D2449" s="236"/>
    </row>
    <row r="2450" spans="4:4" x14ac:dyDescent="0.2">
      <c r="D2450" s="236"/>
    </row>
    <row r="2451" spans="4:4" x14ac:dyDescent="0.2">
      <c r="D2451" s="236"/>
    </row>
    <row r="2452" spans="4:4" x14ac:dyDescent="0.2">
      <c r="D2452" s="236"/>
    </row>
    <row r="2453" spans="4:4" x14ac:dyDescent="0.2">
      <c r="D2453" s="236"/>
    </row>
    <row r="2454" spans="4:4" x14ac:dyDescent="0.2">
      <c r="D2454" s="236"/>
    </row>
    <row r="2455" spans="4:4" x14ac:dyDescent="0.2">
      <c r="D2455" s="236"/>
    </row>
    <row r="2456" spans="4:4" x14ac:dyDescent="0.2">
      <c r="D2456" s="236"/>
    </row>
    <row r="2457" spans="4:4" x14ac:dyDescent="0.2">
      <c r="D2457" s="236"/>
    </row>
    <row r="2458" spans="4:4" x14ac:dyDescent="0.2">
      <c r="D2458" s="236"/>
    </row>
    <row r="2459" spans="4:4" x14ac:dyDescent="0.2">
      <c r="D2459" s="236"/>
    </row>
    <row r="2460" spans="4:4" x14ac:dyDescent="0.2">
      <c r="D2460" s="236"/>
    </row>
    <row r="2461" spans="4:4" x14ac:dyDescent="0.2">
      <c r="D2461" s="236"/>
    </row>
    <row r="2462" spans="4:4" x14ac:dyDescent="0.2">
      <c r="D2462" s="236"/>
    </row>
    <row r="2463" spans="4:4" x14ac:dyDescent="0.2">
      <c r="D2463" s="236"/>
    </row>
    <row r="2464" spans="4:4" x14ac:dyDescent="0.2">
      <c r="D2464" s="236"/>
    </row>
    <row r="2465" spans="4:4" x14ac:dyDescent="0.2">
      <c r="D2465" s="236"/>
    </row>
    <row r="2466" spans="4:4" x14ac:dyDescent="0.2">
      <c r="D2466" s="236"/>
    </row>
    <row r="2467" spans="4:4" x14ac:dyDescent="0.2">
      <c r="D2467" s="236"/>
    </row>
    <row r="2468" spans="4:4" x14ac:dyDescent="0.2">
      <c r="D2468" s="236"/>
    </row>
    <row r="2469" spans="4:4" x14ac:dyDescent="0.2">
      <c r="D2469" s="236"/>
    </row>
    <row r="2470" spans="4:4" x14ac:dyDescent="0.2">
      <c r="D2470" s="236"/>
    </row>
    <row r="2471" spans="4:4" x14ac:dyDescent="0.2">
      <c r="D2471" s="236"/>
    </row>
    <row r="2472" spans="4:4" x14ac:dyDescent="0.2">
      <c r="D2472" s="236"/>
    </row>
    <row r="2473" spans="4:4" x14ac:dyDescent="0.2">
      <c r="D2473" s="236"/>
    </row>
    <row r="2474" spans="4:4" x14ac:dyDescent="0.2">
      <c r="D2474" s="236"/>
    </row>
    <row r="2475" spans="4:4" x14ac:dyDescent="0.2">
      <c r="D2475" s="236"/>
    </row>
    <row r="2476" spans="4:4" x14ac:dyDescent="0.2">
      <c r="D2476" s="236"/>
    </row>
    <row r="2477" spans="4:4" x14ac:dyDescent="0.2">
      <c r="D2477" s="236"/>
    </row>
    <row r="2478" spans="4:4" x14ac:dyDescent="0.2">
      <c r="D2478" s="236"/>
    </row>
    <row r="2479" spans="4:4" x14ac:dyDescent="0.2">
      <c r="D2479" s="236"/>
    </row>
    <row r="2480" spans="4:4" x14ac:dyDescent="0.2">
      <c r="D2480" s="236"/>
    </row>
    <row r="2481" spans="4:4" x14ac:dyDescent="0.2">
      <c r="D2481" s="236"/>
    </row>
    <row r="2482" spans="4:4" x14ac:dyDescent="0.2">
      <c r="D2482" s="236"/>
    </row>
    <row r="2483" spans="4:4" x14ac:dyDescent="0.2">
      <c r="D2483" s="236"/>
    </row>
    <row r="2484" spans="4:4" x14ac:dyDescent="0.2">
      <c r="D2484" s="236"/>
    </row>
    <row r="2485" spans="4:4" x14ac:dyDescent="0.2">
      <c r="D2485" s="236"/>
    </row>
    <row r="2486" spans="4:4" x14ac:dyDescent="0.2">
      <c r="D2486" s="236"/>
    </row>
    <row r="2487" spans="4:4" x14ac:dyDescent="0.2">
      <c r="D2487" s="236"/>
    </row>
    <row r="2488" spans="4:4" x14ac:dyDescent="0.2">
      <c r="D2488" s="236"/>
    </row>
    <row r="2489" spans="4:4" x14ac:dyDescent="0.2">
      <c r="D2489" s="236"/>
    </row>
    <row r="2490" spans="4:4" x14ac:dyDescent="0.2">
      <c r="D2490" s="236"/>
    </row>
    <row r="2491" spans="4:4" x14ac:dyDescent="0.2">
      <c r="D2491" s="236"/>
    </row>
    <row r="2492" spans="4:4" x14ac:dyDescent="0.2">
      <c r="D2492" s="236"/>
    </row>
    <row r="2493" spans="4:4" x14ac:dyDescent="0.2">
      <c r="D2493" s="236"/>
    </row>
    <row r="2494" spans="4:4" x14ac:dyDescent="0.2">
      <c r="D2494" s="236"/>
    </row>
    <row r="2495" spans="4:4" x14ac:dyDescent="0.2">
      <c r="D2495" s="236"/>
    </row>
    <row r="2496" spans="4:4" x14ac:dyDescent="0.2">
      <c r="D2496" s="236"/>
    </row>
    <row r="2497" spans="4:4" x14ac:dyDescent="0.2">
      <c r="D2497" s="236"/>
    </row>
    <row r="2498" spans="4:4" x14ac:dyDescent="0.2">
      <c r="D2498" s="236"/>
    </row>
    <row r="2499" spans="4:4" x14ac:dyDescent="0.2">
      <c r="D2499" s="236"/>
    </row>
    <row r="2500" spans="4:4" x14ac:dyDescent="0.2">
      <c r="D2500" s="236"/>
    </row>
    <row r="2501" spans="4:4" x14ac:dyDescent="0.2">
      <c r="D2501" s="236"/>
    </row>
    <row r="2502" spans="4:4" x14ac:dyDescent="0.2">
      <c r="D2502" s="236"/>
    </row>
    <row r="2503" spans="4:4" x14ac:dyDescent="0.2">
      <c r="D2503" s="236"/>
    </row>
    <row r="2504" spans="4:4" x14ac:dyDescent="0.2">
      <c r="D2504" s="236"/>
    </row>
    <row r="2505" spans="4:4" x14ac:dyDescent="0.2">
      <c r="D2505" s="236"/>
    </row>
    <row r="2506" spans="4:4" x14ac:dyDescent="0.2">
      <c r="D2506" s="236"/>
    </row>
    <row r="2507" spans="4:4" x14ac:dyDescent="0.2">
      <c r="D2507" s="236"/>
    </row>
    <row r="2508" spans="4:4" x14ac:dyDescent="0.2">
      <c r="D2508" s="236"/>
    </row>
    <row r="2509" spans="4:4" x14ac:dyDescent="0.2">
      <c r="D2509" s="236"/>
    </row>
    <row r="2510" spans="4:4" x14ac:dyDescent="0.2">
      <c r="D2510" s="236"/>
    </row>
    <row r="2511" spans="4:4" x14ac:dyDescent="0.2">
      <c r="D2511" s="236"/>
    </row>
    <row r="2512" spans="4:4" x14ac:dyDescent="0.2">
      <c r="D2512" s="236"/>
    </row>
    <row r="2513" spans="4:4" x14ac:dyDescent="0.2">
      <c r="D2513" s="236"/>
    </row>
    <row r="2514" spans="4:4" x14ac:dyDescent="0.2">
      <c r="D2514" s="236"/>
    </row>
    <row r="2515" spans="4:4" x14ac:dyDescent="0.2">
      <c r="D2515" s="236"/>
    </row>
    <row r="2516" spans="4:4" x14ac:dyDescent="0.2">
      <c r="D2516" s="236"/>
    </row>
    <row r="2517" spans="4:4" x14ac:dyDescent="0.2">
      <c r="D2517" s="236"/>
    </row>
    <row r="2518" spans="4:4" x14ac:dyDescent="0.2">
      <c r="D2518" s="236"/>
    </row>
    <row r="2519" spans="4:4" x14ac:dyDescent="0.2">
      <c r="D2519" s="236"/>
    </row>
    <row r="2520" spans="4:4" x14ac:dyDescent="0.2">
      <c r="D2520" s="236"/>
    </row>
    <row r="2521" spans="4:4" x14ac:dyDescent="0.2">
      <c r="D2521" s="236"/>
    </row>
    <row r="2522" spans="4:4" x14ac:dyDescent="0.2">
      <c r="D2522" s="236"/>
    </row>
    <row r="2523" spans="4:4" x14ac:dyDescent="0.2">
      <c r="D2523" s="236"/>
    </row>
    <row r="2524" spans="4:4" x14ac:dyDescent="0.2">
      <c r="D2524" s="236"/>
    </row>
    <row r="2525" spans="4:4" x14ac:dyDescent="0.2">
      <c r="D2525" s="236"/>
    </row>
    <row r="2526" spans="4:4" x14ac:dyDescent="0.2">
      <c r="D2526" s="236"/>
    </row>
    <row r="2527" spans="4:4" x14ac:dyDescent="0.2">
      <c r="D2527" s="236"/>
    </row>
    <row r="2528" spans="4:4" x14ac:dyDescent="0.2">
      <c r="D2528" s="236"/>
    </row>
    <row r="2529" spans="4:4" x14ac:dyDescent="0.2">
      <c r="D2529" s="236"/>
    </row>
    <row r="2530" spans="4:4" x14ac:dyDescent="0.2">
      <c r="D2530" s="236"/>
    </row>
    <row r="2531" spans="4:4" x14ac:dyDescent="0.2">
      <c r="D2531" s="236"/>
    </row>
    <row r="2532" spans="4:4" x14ac:dyDescent="0.2">
      <c r="D2532" s="236"/>
    </row>
    <row r="2533" spans="4:4" x14ac:dyDescent="0.2">
      <c r="D2533" s="236"/>
    </row>
    <row r="2534" spans="4:4" x14ac:dyDescent="0.2">
      <c r="D2534" s="236"/>
    </row>
    <row r="2535" spans="4:4" x14ac:dyDescent="0.2">
      <c r="D2535" s="236"/>
    </row>
    <row r="2536" spans="4:4" x14ac:dyDescent="0.2">
      <c r="D2536" s="236"/>
    </row>
    <row r="2537" spans="4:4" x14ac:dyDescent="0.2">
      <c r="D2537" s="236"/>
    </row>
    <row r="2538" spans="4:4" x14ac:dyDescent="0.2">
      <c r="D2538" s="236"/>
    </row>
    <row r="2539" spans="4:4" x14ac:dyDescent="0.2">
      <c r="D2539" s="236"/>
    </row>
    <row r="2540" spans="4:4" x14ac:dyDescent="0.2">
      <c r="D2540" s="236"/>
    </row>
    <row r="2541" spans="4:4" x14ac:dyDescent="0.2">
      <c r="D2541" s="236"/>
    </row>
    <row r="2542" spans="4:4" x14ac:dyDescent="0.2">
      <c r="D2542" s="236"/>
    </row>
    <row r="2543" spans="4:4" x14ac:dyDescent="0.2">
      <c r="D2543" s="236"/>
    </row>
    <row r="2544" spans="4:4" x14ac:dyDescent="0.2">
      <c r="D2544" s="236"/>
    </row>
    <row r="2545" spans="4:4" x14ac:dyDescent="0.2">
      <c r="D2545" s="236"/>
    </row>
    <row r="2546" spans="4:4" x14ac:dyDescent="0.2">
      <c r="D2546" s="236"/>
    </row>
    <row r="2547" spans="4:4" x14ac:dyDescent="0.2">
      <c r="D2547" s="236"/>
    </row>
    <row r="2548" spans="4:4" x14ac:dyDescent="0.2">
      <c r="D2548" s="236"/>
    </row>
    <row r="2549" spans="4:4" x14ac:dyDescent="0.2">
      <c r="D2549" s="236"/>
    </row>
    <row r="2550" spans="4:4" x14ac:dyDescent="0.2">
      <c r="D2550" s="236"/>
    </row>
    <row r="2551" spans="4:4" x14ac:dyDescent="0.2">
      <c r="D2551" s="236"/>
    </row>
    <row r="2552" spans="4:4" x14ac:dyDescent="0.2">
      <c r="D2552" s="236"/>
    </row>
    <row r="2553" spans="4:4" x14ac:dyDescent="0.2">
      <c r="D2553" s="236"/>
    </row>
    <row r="2554" spans="4:4" x14ac:dyDescent="0.2">
      <c r="D2554" s="236"/>
    </row>
    <row r="2555" spans="4:4" x14ac:dyDescent="0.2">
      <c r="D2555" s="236"/>
    </row>
    <row r="2556" spans="4:4" x14ac:dyDescent="0.2">
      <c r="D2556" s="236"/>
    </row>
    <row r="2557" spans="4:4" x14ac:dyDescent="0.2">
      <c r="D2557" s="236"/>
    </row>
    <row r="2558" spans="4:4" x14ac:dyDescent="0.2">
      <c r="D2558" s="236"/>
    </row>
    <row r="2559" spans="4:4" x14ac:dyDescent="0.2">
      <c r="D2559" s="236"/>
    </row>
    <row r="2560" spans="4:4" x14ac:dyDescent="0.2">
      <c r="D2560" s="236"/>
    </row>
    <row r="2561" spans="4:4" x14ac:dyDescent="0.2">
      <c r="D2561" s="236"/>
    </row>
    <row r="2562" spans="4:4" x14ac:dyDescent="0.2">
      <c r="D2562" s="236"/>
    </row>
    <row r="2563" spans="4:4" x14ac:dyDescent="0.2">
      <c r="D2563" s="236"/>
    </row>
    <row r="2564" spans="4:4" x14ac:dyDescent="0.2">
      <c r="D2564" s="236"/>
    </row>
    <row r="2565" spans="4:4" x14ac:dyDescent="0.2">
      <c r="D2565" s="236"/>
    </row>
    <row r="2566" spans="4:4" x14ac:dyDescent="0.2">
      <c r="D2566" s="236"/>
    </row>
    <row r="2567" spans="4:4" x14ac:dyDescent="0.2">
      <c r="D2567" s="236"/>
    </row>
    <row r="2568" spans="4:4" x14ac:dyDescent="0.2">
      <c r="D2568" s="236"/>
    </row>
    <row r="2569" spans="4:4" x14ac:dyDescent="0.2">
      <c r="D2569" s="236"/>
    </row>
    <row r="2570" spans="4:4" x14ac:dyDescent="0.2">
      <c r="D2570" s="236"/>
    </row>
    <row r="2571" spans="4:4" x14ac:dyDescent="0.2">
      <c r="D2571" s="236"/>
    </row>
    <row r="2572" spans="4:4" x14ac:dyDescent="0.2">
      <c r="D2572" s="236"/>
    </row>
    <row r="2573" spans="4:4" x14ac:dyDescent="0.2">
      <c r="D2573" s="236"/>
    </row>
    <row r="2574" spans="4:4" x14ac:dyDescent="0.2">
      <c r="D2574" s="236"/>
    </row>
    <row r="2575" spans="4:4" x14ac:dyDescent="0.2">
      <c r="D2575" s="236"/>
    </row>
    <row r="2576" spans="4:4" x14ac:dyDescent="0.2">
      <c r="D2576" s="236"/>
    </row>
    <row r="2577" spans="4:4" x14ac:dyDescent="0.2">
      <c r="D2577" s="236"/>
    </row>
    <row r="2578" spans="4:4" x14ac:dyDescent="0.2">
      <c r="D2578" s="236"/>
    </row>
    <row r="2579" spans="4:4" x14ac:dyDescent="0.2">
      <c r="D2579" s="236"/>
    </row>
    <row r="2580" spans="4:4" x14ac:dyDescent="0.2">
      <c r="D2580" s="236"/>
    </row>
    <row r="2581" spans="4:4" x14ac:dyDescent="0.2">
      <c r="D2581" s="236"/>
    </row>
    <row r="2582" spans="4:4" x14ac:dyDescent="0.2">
      <c r="D2582" s="236"/>
    </row>
    <row r="2583" spans="4:4" x14ac:dyDescent="0.2">
      <c r="D2583" s="236"/>
    </row>
    <row r="2584" spans="4:4" x14ac:dyDescent="0.2">
      <c r="D2584" s="236"/>
    </row>
    <row r="2585" spans="4:4" x14ac:dyDescent="0.2">
      <c r="D2585" s="236"/>
    </row>
    <row r="2586" spans="4:4" x14ac:dyDescent="0.2">
      <c r="D2586" s="236"/>
    </row>
    <row r="2587" spans="4:4" x14ac:dyDescent="0.2">
      <c r="D2587" s="236"/>
    </row>
    <row r="2588" spans="4:4" x14ac:dyDescent="0.2">
      <c r="D2588" s="236"/>
    </row>
    <row r="2589" spans="4:4" x14ac:dyDescent="0.2">
      <c r="D2589" s="236"/>
    </row>
    <row r="2590" spans="4:4" x14ac:dyDescent="0.2">
      <c r="D2590" s="236"/>
    </row>
    <row r="2591" spans="4:4" x14ac:dyDescent="0.2">
      <c r="D2591" s="236"/>
    </row>
    <row r="2592" spans="4:4" x14ac:dyDescent="0.2">
      <c r="D2592" s="236"/>
    </row>
    <row r="2593" spans="4:4" x14ac:dyDescent="0.2">
      <c r="D2593" s="236"/>
    </row>
    <row r="2594" spans="4:4" x14ac:dyDescent="0.2">
      <c r="D2594" s="236"/>
    </row>
    <row r="2595" spans="4:4" x14ac:dyDescent="0.2">
      <c r="D2595" s="236"/>
    </row>
    <row r="2596" spans="4:4" x14ac:dyDescent="0.2">
      <c r="D2596" s="236"/>
    </row>
    <row r="2597" spans="4:4" x14ac:dyDescent="0.2">
      <c r="D2597" s="236"/>
    </row>
    <row r="2598" spans="4:4" x14ac:dyDescent="0.2">
      <c r="D2598" s="236"/>
    </row>
    <row r="2599" spans="4:4" x14ac:dyDescent="0.2">
      <c r="D2599" s="236"/>
    </row>
    <row r="2600" spans="4:4" x14ac:dyDescent="0.2">
      <c r="D2600" s="236"/>
    </row>
    <row r="2601" spans="4:4" x14ac:dyDescent="0.2">
      <c r="D2601" s="236"/>
    </row>
    <row r="2602" spans="4:4" x14ac:dyDescent="0.2">
      <c r="D2602" s="236"/>
    </row>
    <row r="2603" spans="4:4" x14ac:dyDescent="0.2">
      <c r="D2603" s="236"/>
    </row>
    <row r="2604" spans="4:4" x14ac:dyDescent="0.2">
      <c r="D2604" s="236"/>
    </row>
    <row r="2605" spans="4:4" x14ac:dyDescent="0.2">
      <c r="D2605" s="236"/>
    </row>
    <row r="2606" spans="4:4" x14ac:dyDescent="0.2">
      <c r="D2606" s="236"/>
    </row>
    <row r="2607" spans="4:4" x14ac:dyDescent="0.2">
      <c r="D2607" s="236"/>
    </row>
    <row r="2608" spans="4:4" x14ac:dyDescent="0.2">
      <c r="D2608" s="236"/>
    </row>
    <row r="2609" spans="4:4" x14ac:dyDescent="0.2">
      <c r="D2609" s="236"/>
    </row>
    <row r="2610" spans="4:4" x14ac:dyDescent="0.2">
      <c r="D2610" s="236"/>
    </row>
    <row r="2611" spans="4:4" x14ac:dyDescent="0.2">
      <c r="D2611" s="236"/>
    </row>
    <row r="2612" spans="4:4" x14ac:dyDescent="0.2">
      <c r="D2612" s="236"/>
    </row>
    <row r="2613" spans="4:4" x14ac:dyDescent="0.2">
      <c r="D2613" s="236"/>
    </row>
    <row r="2614" spans="4:4" x14ac:dyDescent="0.2">
      <c r="D2614" s="236"/>
    </row>
    <row r="2615" spans="4:4" x14ac:dyDescent="0.2">
      <c r="D2615" s="236"/>
    </row>
    <row r="2616" spans="4:4" x14ac:dyDescent="0.2">
      <c r="D2616" s="236"/>
    </row>
    <row r="2617" spans="4:4" x14ac:dyDescent="0.2">
      <c r="D2617" s="236"/>
    </row>
    <row r="2618" spans="4:4" x14ac:dyDescent="0.2">
      <c r="D2618" s="236"/>
    </row>
    <row r="2619" spans="4:4" x14ac:dyDescent="0.2">
      <c r="D2619" s="236"/>
    </row>
    <row r="2620" spans="4:4" x14ac:dyDescent="0.2">
      <c r="D2620" s="236"/>
    </row>
    <row r="2621" spans="4:4" x14ac:dyDescent="0.2">
      <c r="D2621" s="236"/>
    </row>
    <row r="2622" spans="4:4" x14ac:dyDescent="0.2">
      <c r="D2622" s="236"/>
    </row>
    <row r="2623" spans="4:4" x14ac:dyDescent="0.2">
      <c r="D2623" s="236"/>
    </row>
    <row r="2624" spans="4:4" x14ac:dyDescent="0.2">
      <c r="D2624" s="236"/>
    </row>
    <row r="2625" spans="4:4" x14ac:dyDescent="0.2">
      <c r="D2625" s="236"/>
    </row>
    <row r="2626" spans="4:4" x14ac:dyDescent="0.2">
      <c r="D2626" s="236"/>
    </row>
    <row r="2627" spans="4:4" x14ac:dyDescent="0.2">
      <c r="D2627" s="236"/>
    </row>
    <row r="2628" spans="4:4" x14ac:dyDescent="0.2">
      <c r="D2628" s="236"/>
    </row>
    <row r="2629" spans="4:4" x14ac:dyDescent="0.2">
      <c r="D2629" s="236"/>
    </row>
    <row r="2630" spans="4:4" x14ac:dyDescent="0.2">
      <c r="D2630" s="236"/>
    </row>
    <row r="2631" spans="4:4" x14ac:dyDescent="0.2">
      <c r="D2631" s="236"/>
    </row>
    <row r="2632" spans="4:4" x14ac:dyDescent="0.2">
      <c r="D2632" s="236"/>
    </row>
    <row r="2633" spans="4:4" x14ac:dyDescent="0.2">
      <c r="D2633" s="236"/>
    </row>
    <row r="2634" spans="4:4" x14ac:dyDescent="0.2">
      <c r="D2634" s="236"/>
    </row>
    <row r="2635" spans="4:4" x14ac:dyDescent="0.2">
      <c r="D2635" s="236"/>
    </row>
    <row r="2636" spans="4:4" x14ac:dyDescent="0.2">
      <c r="D2636" s="236"/>
    </row>
    <row r="2637" spans="4:4" x14ac:dyDescent="0.2">
      <c r="D2637" s="236"/>
    </row>
    <row r="2638" spans="4:4" x14ac:dyDescent="0.2">
      <c r="D2638" s="236"/>
    </row>
    <row r="2639" spans="4:4" x14ac:dyDescent="0.2">
      <c r="D2639" s="236"/>
    </row>
    <row r="2640" spans="4:4" x14ac:dyDescent="0.2">
      <c r="D2640" s="236"/>
    </row>
    <row r="2641" spans="4:4" x14ac:dyDescent="0.2">
      <c r="D2641" s="236"/>
    </row>
    <row r="2642" spans="4:4" x14ac:dyDescent="0.2">
      <c r="D2642" s="236"/>
    </row>
    <row r="2643" spans="4:4" x14ac:dyDescent="0.2">
      <c r="D2643" s="236"/>
    </row>
    <row r="2644" spans="4:4" x14ac:dyDescent="0.2">
      <c r="D2644" s="236"/>
    </row>
    <row r="2645" spans="4:4" x14ac:dyDescent="0.2">
      <c r="D2645" s="236"/>
    </row>
    <row r="2646" spans="4:4" x14ac:dyDescent="0.2">
      <c r="D2646" s="236"/>
    </row>
    <row r="2647" spans="4:4" x14ac:dyDescent="0.2">
      <c r="D2647" s="236"/>
    </row>
    <row r="2648" spans="4:4" x14ac:dyDescent="0.2">
      <c r="D2648" s="236"/>
    </row>
    <row r="2649" spans="4:4" x14ac:dyDescent="0.2">
      <c r="D2649" s="236"/>
    </row>
    <row r="2650" spans="4:4" x14ac:dyDescent="0.2">
      <c r="D2650" s="236"/>
    </row>
    <row r="2651" spans="4:4" x14ac:dyDescent="0.2">
      <c r="D2651" s="236"/>
    </row>
    <row r="2652" spans="4:4" x14ac:dyDescent="0.2">
      <c r="D2652" s="236"/>
    </row>
    <row r="2653" spans="4:4" x14ac:dyDescent="0.2">
      <c r="D2653" s="236"/>
    </row>
    <row r="2654" spans="4:4" x14ac:dyDescent="0.2">
      <c r="D2654" s="236"/>
    </row>
    <row r="2655" spans="4:4" x14ac:dyDescent="0.2">
      <c r="D2655" s="236"/>
    </row>
    <row r="2656" spans="4:4" x14ac:dyDescent="0.2">
      <c r="D2656" s="236"/>
    </row>
    <row r="2657" spans="4:4" x14ac:dyDescent="0.2">
      <c r="D2657" s="236"/>
    </row>
    <row r="2658" spans="4:4" x14ac:dyDescent="0.2">
      <c r="D2658" s="236"/>
    </row>
    <row r="2659" spans="4:4" x14ac:dyDescent="0.2">
      <c r="D2659" s="236"/>
    </row>
    <row r="2660" spans="4:4" x14ac:dyDescent="0.2">
      <c r="D2660" s="236"/>
    </row>
    <row r="2661" spans="4:4" x14ac:dyDescent="0.2">
      <c r="D2661" s="236"/>
    </row>
    <row r="2662" spans="4:4" x14ac:dyDescent="0.2">
      <c r="D2662" s="236"/>
    </row>
    <row r="2663" spans="4:4" x14ac:dyDescent="0.2">
      <c r="D2663" s="236"/>
    </row>
    <row r="2664" spans="4:4" x14ac:dyDescent="0.2">
      <c r="D2664" s="236"/>
    </row>
    <row r="2665" spans="4:4" x14ac:dyDescent="0.2">
      <c r="D2665" s="236"/>
    </row>
    <row r="2666" spans="4:4" x14ac:dyDescent="0.2">
      <c r="D2666" s="236"/>
    </row>
    <row r="2667" spans="4:4" x14ac:dyDescent="0.2">
      <c r="D2667" s="236"/>
    </row>
    <row r="2668" spans="4:4" x14ac:dyDescent="0.2">
      <c r="D2668" s="236"/>
    </row>
    <row r="2669" spans="4:4" x14ac:dyDescent="0.2">
      <c r="D2669" s="236"/>
    </row>
    <row r="2670" spans="4:4" x14ac:dyDescent="0.2">
      <c r="D2670" s="236"/>
    </row>
    <row r="2671" spans="4:4" x14ac:dyDescent="0.2">
      <c r="D2671" s="236"/>
    </row>
    <row r="2672" spans="4:4" x14ac:dyDescent="0.2">
      <c r="D2672" s="236"/>
    </row>
    <row r="2673" spans="4:4" x14ac:dyDescent="0.2">
      <c r="D2673" s="236"/>
    </row>
    <row r="2674" spans="4:4" x14ac:dyDescent="0.2">
      <c r="D2674" s="236"/>
    </row>
    <row r="2675" spans="4:4" x14ac:dyDescent="0.2">
      <c r="D2675" s="236"/>
    </row>
    <row r="2676" spans="4:4" x14ac:dyDescent="0.2">
      <c r="D2676" s="236"/>
    </row>
    <row r="2677" spans="4:4" x14ac:dyDescent="0.2">
      <c r="D2677" s="236"/>
    </row>
    <row r="2678" spans="4:4" x14ac:dyDescent="0.2">
      <c r="D2678" s="236"/>
    </row>
    <row r="2679" spans="4:4" x14ac:dyDescent="0.2">
      <c r="D2679" s="236"/>
    </row>
    <row r="2680" spans="4:4" x14ac:dyDescent="0.2">
      <c r="D2680" s="236"/>
    </row>
    <row r="2681" spans="4:4" x14ac:dyDescent="0.2">
      <c r="D2681" s="236"/>
    </row>
    <row r="2682" spans="4:4" x14ac:dyDescent="0.2">
      <c r="D2682" s="236"/>
    </row>
    <row r="2683" spans="4:4" x14ac:dyDescent="0.2">
      <c r="D2683" s="236"/>
    </row>
    <row r="2684" spans="4:4" x14ac:dyDescent="0.2">
      <c r="D2684" s="236"/>
    </row>
    <row r="2685" spans="4:4" x14ac:dyDescent="0.2">
      <c r="D2685" s="236"/>
    </row>
    <row r="2686" spans="4:4" x14ac:dyDescent="0.2">
      <c r="D2686" s="236"/>
    </row>
    <row r="2687" spans="4:4" x14ac:dyDescent="0.2">
      <c r="D2687" s="236"/>
    </row>
    <row r="2688" spans="4:4" x14ac:dyDescent="0.2">
      <c r="D2688" s="236"/>
    </row>
    <row r="2689" spans="4:4" x14ac:dyDescent="0.2">
      <c r="D2689" s="236"/>
    </row>
    <row r="2690" spans="4:4" x14ac:dyDescent="0.2">
      <c r="D2690" s="236"/>
    </row>
    <row r="2691" spans="4:4" x14ac:dyDescent="0.2">
      <c r="D2691" s="236"/>
    </row>
    <row r="2692" spans="4:4" x14ac:dyDescent="0.2">
      <c r="D2692" s="236"/>
    </row>
    <row r="2693" spans="4:4" x14ac:dyDescent="0.2">
      <c r="D2693" s="236"/>
    </row>
    <row r="2694" spans="4:4" x14ac:dyDescent="0.2">
      <c r="D2694" s="236"/>
    </row>
    <row r="2695" spans="4:4" x14ac:dyDescent="0.2">
      <c r="D2695" s="236"/>
    </row>
    <row r="2696" spans="4:4" x14ac:dyDescent="0.2">
      <c r="D2696" s="236"/>
    </row>
    <row r="2697" spans="4:4" x14ac:dyDescent="0.2">
      <c r="D2697" s="236"/>
    </row>
    <row r="2698" spans="4:4" x14ac:dyDescent="0.2">
      <c r="D2698" s="236"/>
    </row>
    <row r="2699" spans="4:4" x14ac:dyDescent="0.2">
      <c r="D2699" s="236"/>
    </row>
    <row r="2700" spans="4:4" x14ac:dyDescent="0.2">
      <c r="D2700" s="236"/>
    </row>
    <row r="2701" spans="4:4" x14ac:dyDescent="0.2">
      <c r="D2701" s="236"/>
    </row>
    <row r="2702" spans="4:4" x14ac:dyDescent="0.2">
      <c r="D2702" s="236"/>
    </row>
    <row r="2703" spans="4:4" x14ac:dyDescent="0.2">
      <c r="D2703" s="236"/>
    </row>
    <row r="2704" spans="4:4" x14ac:dyDescent="0.2">
      <c r="D2704" s="236"/>
    </row>
    <row r="2705" spans="4:4" x14ac:dyDescent="0.2">
      <c r="D2705" s="236"/>
    </row>
    <row r="2706" spans="4:4" x14ac:dyDescent="0.2">
      <c r="D2706" s="236"/>
    </row>
    <row r="2707" spans="4:4" x14ac:dyDescent="0.2">
      <c r="D2707" s="236"/>
    </row>
    <row r="2708" spans="4:4" x14ac:dyDescent="0.2">
      <c r="D2708" s="236"/>
    </row>
    <row r="2709" spans="4:4" x14ac:dyDescent="0.2">
      <c r="D2709" s="236"/>
    </row>
    <row r="2710" spans="4:4" x14ac:dyDescent="0.2">
      <c r="D2710" s="236"/>
    </row>
    <row r="2711" spans="4:4" x14ac:dyDescent="0.2">
      <c r="D2711" s="236"/>
    </row>
    <row r="2712" spans="4:4" x14ac:dyDescent="0.2">
      <c r="D2712" s="236"/>
    </row>
    <row r="2713" spans="4:4" x14ac:dyDescent="0.2">
      <c r="D2713" s="236"/>
    </row>
    <row r="2714" spans="4:4" x14ac:dyDescent="0.2">
      <c r="D2714" s="236"/>
    </row>
    <row r="2715" spans="4:4" x14ac:dyDescent="0.2">
      <c r="D2715" s="236"/>
    </row>
    <row r="2716" spans="4:4" x14ac:dyDescent="0.2">
      <c r="D2716" s="236"/>
    </row>
    <row r="2717" spans="4:4" x14ac:dyDescent="0.2">
      <c r="D2717" s="236"/>
    </row>
    <row r="2718" spans="4:4" x14ac:dyDescent="0.2">
      <c r="D2718" s="236"/>
    </row>
    <row r="2719" spans="4:4" x14ac:dyDescent="0.2">
      <c r="D2719" s="236"/>
    </row>
    <row r="2720" spans="4:4" x14ac:dyDescent="0.2">
      <c r="D2720" s="236"/>
    </row>
    <row r="2721" spans="4:4" x14ac:dyDescent="0.2">
      <c r="D2721" s="236"/>
    </row>
    <row r="2722" spans="4:4" x14ac:dyDescent="0.2">
      <c r="D2722" s="236"/>
    </row>
    <row r="2723" spans="4:4" x14ac:dyDescent="0.2">
      <c r="D2723" s="236"/>
    </row>
    <row r="2724" spans="4:4" x14ac:dyDescent="0.2">
      <c r="D2724" s="236"/>
    </row>
    <row r="2725" spans="4:4" x14ac:dyDescent="0.2">
      <c r="D2725" s="236"/>
    </row>
    <row r="2726" spans="4:4" x14ac:dyDescent="0.2">
      <c r="D2726" s="236"/>
    </row>
    <row r="2727" spans="4:4" x14ac:dyDescent="0.2">
      <c r="D2727" s="236"/>
    </row>
    <row r="2728" spans="4:4" x14ac:dyDescent="0.2">
      <c r="D2728" s="236"/>
    </row>
    <row r="2729" spans="4:4" x14ac:dyDescent="0.2">
      <c r="D2729" s="236"/>
    </row>
    <row r="2730" spans="4:4" x14ac:dyDescent="0.2">
      <c r="D2730" s="236"/>
    </row>
    <row r="2731" spans="4:4" x14ac:dyDescent="0.2">
      <c r="D2731" s="236"/>
    </row>
    <row r="2732" spans="4:4" x14ac:dyDescent="0.2">
      <c r="D2732" s="236"/>
    </row>
    <row r="2733" spans="4:4" x14ac:dyDescent="0.2">
      <c r="D2733" s="236"/>
    </row>
    <row r="2734" spans="4:4" x14ac:dyDescent="0.2">
      <c r="D2734" s="236"/>
    </row>
    <row r="2735" spans="4:4" x14ac:dyDescent="0.2">
      <c r="D2735" s="236"/>
    </row>
    <row r="2736" spans="4:4" x14ac:dyDescent="0.2">
      <c r="D2736" s="236"/>
    </row>
    <row r="2737" spans="4:4" x14ac:dyDescent="0.2">
      <c r="D2737" s="236"/>
    </row>
    <row r="2738" spans="4:4" x14ac:dyDescent="0.2">
      <c r="D2738" s="236"/>
    </row>
    <row r="2739" spans="4:4" x14ac:dyDescent="0.2">
      <c r="D2739" s="236"/>
    </row>
    <row r="2740" spans="4:4" x14ac:dyDescent="0.2">
      <c r="D2740" s="236"/>
    </row>
    <row r="2741" spans="4:4" x14ac:dyDescent="0.2">
      <c r="D2741" s="236"/>
    </row>
    <row r="2742" spans="4:4" x14ac:dyDescent="0.2">
      <c r="D2742" s="236"/>
    </row>
    <row r="2743" spans="4:4" x14ac:dyDescent="0.2">
      <c r="D2743" s="236"/>
    </row>
    <row r="2744" spans="4:4" x14ac:dyDescent="0.2">
      <c r="D2744" s="236"/>
    </row>
    <row r="2745" spans="4:4" x14ac:dyDescent="0.2">
      <c r="D2745" s="236"/>
    </row>
    <row r="2746" spans="4:4" x14ac:dyDescent="0.2">
      <c r="D2746" s="236"/>
    </row>
    <row r="2747" spans="4:4" x14ac:dyDescent="0.2">
      <c r="D2747" s="236"/>
    </row>
    <row r="2748" spans="4:4" x14ac:dyDescent="0.2">
      <c r="D2748" s="236"/>
    </row>
    <row r="2749" spans="4:4" x14ac:dyDescent="0.2">
      <c r="D2749" s="236"/>
    </row>
    <row r="2750" spans="4:4" x14ac:dyDescent="0.2">
      <c r="D2750" s="236"/>
    </row>
    <row r="2751" spans="4:4" x14ac:dyDescent="0.2">
      <c r="D2751" s="236"/>
    </row>
    <row r="2752" spans="4:4" x14ac:dyDescent="0.2">
      <c r="D2752" s="236"/>
    </row>
    <row r="2753" spans="4:4" x14ac:dyDescent="0.2">
      <c r="D2753" s="236"/>
    </row>
    <row r="2754" spans="4:4" x14ac:dyDescent="0.2">
      <c r="D2754" s="236"/>
    </row>
    <row r="2755" spans="4:4" x14ac:dyDescent="0.2">
      <c r="D2755" s="236"/>
    </row>
    <row r="2756" spans="4:4" x14ac:dyDescent="0.2">
      <c r="D2756" s="236"/>
    </row>
    <row r="2757" spans="4:4" x14ac:dyDescent="0.2">
      <c r="D2757" s="236"/>
    </row>
    <row r="2758" spans="4:4" x14ac:dyDescent="0.2">
      <c r="D2758" s="236"/>
    </row>
    <row r="2759" spans="4:4" x14ac:dyDescent="0.2">
      <c r="D2759" s="236"/>
    </row>
    <row r="2760" spans="4:4" x14ac:dyDescent="0.2">
      <c r="D2760" s="236"/>
    </row>
    <row r="2761" spans="4:4" x14ac:dyDescent="0.2">
      <c r="D2761" s="236"/>
    </row>
    <row r="2762" spans="4:4" x14ac:dyDescent="0.2">
      <c r="D2762" s="236"/>
    </row>
    <row r="2763" spans="4:4" x14ac:dyDescent="0.2">
      <c r="D2763" s="236"/>
    </row>
    <row r="2764" spans="4:4" x14ac:dyDescent="0.2">
      <c r="D2764" s="236"/>
    </row>
    <row r="2765" spans="4:4" x14ac:dyDescent="0.2">
      <c r="D2765" s="236"/>
    </row>
    <row r="2766" spans="4:4" x14ac:dyDescent="0.2">
      <c r="D2766" s="236"/>
    </row>
    <row r="2767" spans="4:4" x14ac:dyDescent="0.2">
      <c r="D2767" s="236"/>
    </row>
    <row r="2768" spans="4:4" x14ac:dyDescent="0.2">
      <c r="D2768" s="236"/>
    </row>
    <row r="2769" spans="4:4" x14ac:dyDescent="0.2">
      <c r="D2769" s="236"/>
    </row>
    <row r="2770" spans="4:4" x14ac:dyDescent="0.2">
      <c r="D2770" s="236"/>
    </row>
    <row r="2771" spans="4:4" x14ac:dyDescent="0.2">
      <c r="D2771" s="236"/>
    </row>
    <row r="2772" spans="4:4" x14ac:dyDescent="0.2">
      <c r="D2772" s="236"/>
    </row>
    <row r="2773" spans="4:4" x14ac:dyDescent="0.2">
      <c r="D2773" s="236"/>
    </row>
    <row r="2774" spans="4:4" x14ac:dyDescent="0.2">
      <c r="D2774" s="236"/>
    </row>
    <row r="2775" spans="4:4" x14ac:dyDescent="0.2">
      <c r="D2775" s="236"/>
    </row>
    <row r="2776" spans="4:4" x14ac:dyDescent="0.2">
      <c r="D2776" s="236"/>
    </row>
    <row r="2777" spans="4:4" x14ac:dyDescent="0.2">
      <c r="D2777" s="236"/>
    </row>
    <row r="2778" spans="4:4" x14ac:dyDescent="0.2">
      <c r="D2778" s="236"/>
    </row>
    <row r="2779" spans="4:4" x14ac:dyDescent="0.2">
      <c r="D2779" s="236"/>
    </row>
    <row r="2780" spans="4:4" x14ac:dyDescent="0.2">
      <c r="D2780" s="236"/>
    </row>
    <row r="2781" spans="4:4" x14ac:dyDescent="0.2">
      <c r="D2781" s="236"/>
    </row>
    <row r="2782" spans="4:4" x14ac:dyDescent="0.2">
      <c r="D2782" s="236"/>
    </row>
    <row r="2783" spans="4:4" x14ac:dyDescent="0.2">
      <c r="D2783" s="236"/>
    </row>
    <row r="2784" spans="4:4" x14ac:dyDescent="0.2">
      <c r="D2784" s="236"/>
    </row>
    <row r="2785" spans="4:4" x14ac:dyDescent="0.2">
      <c r="D2785" s="236"/>
    </row>
    <row r="2786" spans="4:4" x14ac:dyDescent="0.2">
      <c r="D2786" s="236"/>
    </row>
    <row r="2787" spans="4:4" x14ac:dyDescent="0.2">
      <c r="D2787" s="236"/>
    </row>
    <row r="2788" spans="4:4" x14ac:dyDescent="0.2">
      <c r="D2788" s="236"/>
    </row>
    <row r="2789" spans="4:4" x14ac:dyDescent="0.2">
      <c r="D2789" s="236"/>
    </row>
    <row r="2790" spans="4:4" x14ac:dyDescent="0.2">
      <c r="D2790" s="236"/>
    </row>
    <row r="2791" spans="4:4" x14ac:dyDescent="0.2">
      <c r="D2791" s="236"/>
    </row>
    <row r="2792" spans="4:4" x14ac:dyDescent="0.2">
      <c r="D2792" s="236"/>
    </row>
    <row r="2793" spans="4:4" x14ac:dyDescent="0.2">
      <c r="D2793" s="236"/>
    </row>
    <row r="2794" spans="4:4" x14ac:dyDescent="0.2">
      <c r="D2794" s="236"/>
    </row>
    <row r="2795" spans="4:4" x14ac:dyDescent="0.2">
      <c r="D2795" s="236"/>
    </row>
    <row r="2796" spans="4:4" x14ac:dyDescent="0.2">
      <c r="D2796" s="236"/>
    </row>
    <row r="2797" spans="4:4" x14ac:dyDescent="0.2">
      <c r="D2797" s="236"/>
    </row>
    <row r="2798" spans="4:4" x14ac:dyDescent="0.2">
      <c r="D2798" s="236"/>
    </row>
    <row r="2799" spans="4:4" x14ac:dyDescent="0.2">
      <c r="D2799" s="236"/>
    </row>
    <row r="2800" spans="4:4" x14ac:dyDescent="0.2">
      <c r="D2800" s="236"/>
    </row>
    <row r="2801" spans="4:4" x14ac:dyDescent="0.2">
      <c r="D2801" s="236"/>
    </row>
    <row r="2802" spans="4:4" x14ac:dyDescent="0.2">
      <c r="D2802" s="236"/>
    </row>
    <row r="2803" spans="4:4" x14ac:dyDescent="0.2">
      <c r="D2803" s="236"/>
    </row>
    <row r="2804" spans="4:4" x14ac:dyDescent="0.2">
      <c r="D2804" s="236"/>
    </row>
    <row r="2805" spans="4:4" x14ac:dyDescent="0.2">
      <c r="D2805" s="236"/>
    </row>
    <row r="2806" spans="4:4" x14ac:dyDescent="0.2">
      <c r="D2806" s="236"/>
    </row>
    <row r="2807" spans="4:4" x14ac:dyDescent="0.2">
      <c r="D2807" s="236"/>
    </row>
    <row r="2808" spans="4:4" x14ac:dyDescent="0.2">
      <c r="D2808" s="236"/>
    </row>
    <row r="2809" spans="4:4" x14ac:dyDescent="0.2">
      <c r="D2809" s="236"/>
    </row>
    <row r="2810" spans="4:4" x14ac:dyDescent="0.2">
      <c r="D2810" s="236"/>
    </row>
    <row r="2811" spans="4:4" x14ac:dyDescent="0.2">
      <c r="D2811" s="236"/>
    </row>
    <row r="2812" spans="4:4" x14ac:dyDescent="0.2">
      <c r="D2812" s="236"/>
    </row>
    <row r="2813" spans="4:4" x14ac:dyDescent="0.2">
      <c r="D2813" s="236"/>
    </row>
    <row r="2814" spans="4:4" x14ac:dyDescent="0.2">
      <c r="D2814" s="236"/>
    </row>
    <row r="2815" spans="4:4" x14ac:dyDescent="0.2">
      <c r="D2815" s="236"/>
    </row>
    <row r="2816" spans="4:4" x14ac:dyDescent="0.2">
      <c r="D2816" s="236"/>
    </row>
    <row r="2817" spans="4:4" x14ac:dyDescent="0.2">
      <c r="D2817" s="236"/>
    </row>
    <row r="2818" spans="4:4" x14ac:dyDescent="0.2">
      <c r="D2818" s="236"/>
    </row>
    <row r="2819" spans="4:4" x14ac:dyDescent="0.2">
      <c r="D2819" s="236"/>
    </row>
    <row r="2820" spans="4:4" x14ac:dyDescent="0.2">
      <c r="D2820" s="236"/>
    </row>
    <row r="2821" spans="4:4" x14ac:dyDescent="0.2">
      <c r="D2821" s="236"/>
    </row>
    <row r="2822" spans="4:4" x14ac:dyDescent="0.2">
      <c r="D2822" s="236"/>
    </row>
    <row r="2823" spans="4:4" x14ac:dyDescent="0.2">
      <c r="D2823" s="236"/>
    </row>
    <row r="2824" spans="4:4" x14ac:dyDescent="0.2">
      <c r="D2824" s="236"/>
    </row>
    <row r="2825" spans="4:4" x14ac:dyDescent="0.2">
      <c r="D2825" s="236"/>
    </row>
    <row r="2826" spans="4:4" x14ac:dyDescent="0.2">
      <c r="D2826" s="236"/>
    </row>
    <row r="2827" spans="4:4" x14ac:dyDescent="0.2">
      <c r="D2827" s="236"/>
    </row>
    <row r="2828" spans="4:4" x14ac:dyDescent="0.2">
      <c r="D2828" s="236"/>
    </row>
    <row r="2829" spans="4:4" x14ac:dyDescent="0.2">
      <c r="D2829" s="236"/>
    </row>
    <row r="2830" spans="4:4" x14ac:dyDescent="0.2">
      <c r="D2830" s="236"/>
    </row>
    <row r="2831" spans="4:4" x14ac:dyDescent="0.2">
      <c r="D2831" s="236"/>
    </row>
    <row r="2832" spans="4:4" x14ac:dyDescent="0.2">
      <c r="D2832" s="236"/>
    </row>
    <row r="2833" spans="4:4" x14ac:dyDescent="0.2">
      <c r="D2833" s="236"/>
    </row>
    <row r="2834" spans="4:4" x14ac:dyDescent="0.2">
      <c r="D2834" s="236"/>
    </row>
    <row r="2835" spans="4:4" x14ac:dyDescent="0.2">
      <c r="D2835" s="236"/>
    </row>
    <row r="2836" spans="4:4" x14ac:dyDescent="0.2">
      <c r="D2836" s="236"/>
    </row>
    <row r="2837" spans="4:4" x14ac:dyDescent="0.2">
      <c r="D2837" s="236"/>
    </row>
    <row r="2838" spans="4:4" x14ac:dyDescent="0.2">
      <c r="D2838" s="236"/>
    </row>
    <row r="2839" spans="4:4" x14ac:dyDescent="0.2">
      <c r="D2839" s="236"/>
    </row>
    <row r="2840" spans="4:4" x14ac:dyDescent="0.2">
      <c r="D2840" s="236"/>
    </row>
    <row r="2841" spans="4:4" x14ac:dyDescent="0.2">
      <c r="D2841" s="236"/>
    </row>
    <row r="2842" spans="4:4" x14ac:dyDescent="0.2">
      <c r="D2842" s="236"/>
    </row>
    <row r="2843" spans="4:4" x14ac:dyDescent="0.2">
      <c r="D2843" s="236"/>
    </row>
    <row r="2844" spans="4:4" x14ac:dyDescent="0.2">
      <c r="D2844" s="236"/>
    </row>
    <row r="2845" spans="4:4" x14ac:dyDescent="0.2">
      <c r="D2845" s="236"/>
    </row>
    <row r="2846" spans="4:4" x14ac:dyDescent="0.2">
      <c r="D2846" s="236"/>
    </row>
    <row r="2847" spans="4:4" x14ac:dyDescent="0.2">
      <c r="D2847" s="236"/>
    </row>
    <row r="2848" spans="4:4" x14ac:dyDescent="0.2">
      <c r="D2848" s="236"/>
    </row>
    <row r="2849" spans="4:4" x14ac:dyDescent="0.2">
      <c r="D2849" s="236"/>
    </row>
    <row r="2850" spans="4:4" x14ac:dyDescent="0.2">
      <c r="D2850" s="236"/>
    </row>
    <row r="2851" spans="4:4" x14ac:dyDescent="0.2">
      <c r="D2851" s="236"/>
    </row>
    <row r="2852" spans="4:4" x14ac:dyDescent="0.2">
      <c r="D2852" s="236"/>
    </row>
    <row r="2853" spans="4:4" x14ac:dyDescent="0.2">
      <c r="D2853" s="236"/>
    </row>
    <row r="2854" spans="4:4" x14ac:dyDescent="0.2">
      <c r="D2854" s="236"/>
    </row>
    <row r="2855" spans="4:4" x14ac:dyDescent="0.2">
      <c r="D2855" s="236"/>
    </row>
    <row r="2856" spans="4:4" x14ac:dyDescent="0.2">
      <c r="D2856" s="236"/>
    </row>
    <row r="2857" spans="4:4" x14ac:dyDescent="0.2">
      <c r="D2857" s="236"/>
    </row>
    <row r="2858" spans="4:4" x14ac:dyDescent="0.2">
      <c r="D2858" s="236"/>
    </row>
    <row r="2859" spans="4:4" x14ac:dyDescent="0.2">
      <c r="D2859" s="236"/>
    </row>
    <row r="2860" spans="4:4" x14ac:dyDescent="0.2">
      <c r="D2860" s="236"/>
    </row>
    <row r="2861" spans="4:4" x14ac:dyDescent="0.2">
      <c r="D2861" s="236"/>
    </row>
    <row r="2862" spans="4:4" x14ac:dyDescent="0.2">
      <c r="D2862" s="236"/>
    </row>
    <row r="2863" spans="4:4" x14ac:dyDescent="0.2">
      <c r="D2863" s="236"/>
    </row>
    <row r="2864" spans="4:4" x14ac:dyDescent="0.2">
      <c r="D2864" s="236"/>
    </row>
    <row r="2865" spans="4:4" x14ac:dyDescent="0.2">
      <c r="D2865" s="236"/>
    </row>
    <row r="2866" spans="4:4" x14ac:dyDescent="0.2">
      <c r="D2866" s="236"/>
    </row>
    <row r="2867" spans="4:4" x14ac:dyDescent="0.2">
      <c r="D2867" s="236"/>
    </row>
    <row r="2868" spans="4:4" x14ac:dyDescent="0.2">
      <c r="D2868" s="236"/>
    </row>
    <row r="2869" spans="4:4" x14ac:dyDescent="0.2">
      <c r="D2869" s="236"/>
    </row>
    <row r="2870" spans="4:4" x14ac:dyDescent="0.2">
      <c r="D2870" s="236"/>
    </row>
    <row r="2871" spans="4:4" x14ac:dyDescent="0.2">
      <c r="D2871" s="236"/>
    </row>
    <row r="2872" spans="4:4" x14ac:dyDescent="0.2">
      <c r="D2872" s="236"/>
    </row>
    <row r="2873" spans="4:4" x14ac:dyDescent="0.2">
      <c r="D2873" s="236"/>
    </row>
    <row r="2874" spans="4:4" x14ac:dyDescent="0.2">
      <c r="D2874" s="236"/>
    </row>
    <row r="2875" spans="4:4" x14ac:dyDescent="0.2">
      <c r="D2875" s="236"/>
    </row>
    <row r="2876" spans="4:4" x14ac:dyDescent="0.2">
      <c r="D2876" s="236"/>
    </row>
    <row r="2877" spans="4:4" x14ac:dyDescent="0.2">
      <c r="D2877" s="236"/>
    </row>
    <row r="2878" spans="4:4" x14ac:dyDescent="0.2">
      <c r="D2878" s="236"/>
    </row>
    <row r="2879" spans="4:4" x14ac:dyDescent="0.2">
      <c r="D2879" s="236"/>
    </row>
    <row r="2880" spans="4:4" x14ac:dyDescent="0.2">
      <c r="D2880" s="236"/>
    </row>
    <row r="2881" spans="4:4" x14ac:dyDescent="0.2">
      <c r="D2881" s="236"/>
    </row>
    <row r="2882" spans="4:4" x14ac:dyDescent="0.2">
      <c r="D2882" s="236"/>
    </row>
    <row r="2883" spans="4:4" x14ac:dyDescent="0.2">
      <c r="D2883" s="236"/>
    </row>
    <row r="2884" spans="4:4" x14ac:dyDescent="0.2">
      <c r="D2884" s="236"/>
    </row>
    <row r="2885" spans="4:4" x14ac:dyDescent="0.2">
      <c r="D2885" s="236"/>
    </row>
    <row r="2886" spans="4:4" x14ac:dyDescent="0.2">
      <c r="D2886" s="236"/>
    </row>
    <row r="2887" spans="4:4" x14ac:dyDescent="0.2">
      <c r="D2887" s="236"/>
    </row>
    <row r="2888" spans="4:4" x14ac:dyDescent="0.2">
      <c r="D2888" s="236"/>
    </row>
    <row r="2889" spans="4:4" x14ac:dyDescent="0.2">
      <c r="D2889" s="236"/>
    </row>
    <row r="2890" spans="4:4" x14ac:dyDescent="0.2">
      <c r="D2890" s="236"/>
    </row>
    <row r="2891" spans="4:4" x14ac:dyDescent="0.2">
      <c r="D2891" s="236"/>
    </row>
    <row r="2892" spans="4:4" x14ac:dyDescent="0.2">
      <c r="D2892" s="236"/>
    </row>
    <row r="2893" spans="4:4" x14ac:dyDescent="0.2">
      <c r="D2893" s="236"/>
    </row>
    <row r="2894" spans="4:4" x14ac:dyDescent="0.2">
      <c r="D2894" s="236"/>
    </row>
    <row r="2895" spans="4:4" x14ac:dyDescent="0.2">
      <c r="D2895" s="236"/>
    </row>
    <row r="2896" spans="4:4" x14ac:dyDescent="0.2">
      <c r="D2896" s="236"/>
    </row>
    <row r="2897" spans="4:4" x14ac:dyDescent="0.2">
      <c r="D2897" s="236"/>
    </row>
    <row r="2898" spans="4:4" x14ac:dyDescent="0.2">
      <c r="D2898" s="236"/>
    </row>
    <row r="2899" spans="4:4" x14ac:dyDescent="0.2">
      <c r="D2899" s="236"/>
    </row>
    <row r="2900" spans="4:4" x14ac:dyDescent="0.2">
      <c r="D2900" s="236"/>
    </row>
    <row r="2901" spans="4:4" x14ac:dyDescent="0.2">
      <c r="D2901" s="236"/>
    </row>
    <row r="2902" spans="4:4" x14ac:dyDescent="0.2">
      <c r="D2902" s="236"/>
    </row>
    <row r="2903" spans="4:4" x14ac:dyDescent="0.2">
      <c r="D2903" s="236"/>
    </row>
    <row r="2904" spans="4:4" x14ac:dyDescent="0.2">
      <c r="D2904" s="236"/>
    </row>
    <row r="2905" spans="4:4" x14ac:dyDescent="0.2">
      <c r="D2905" s="236"/>
    </row>
    <row r="2906" spans="4:4" x14ac:dyDescent="0.2">
      <c r="D2906" s="236"/>
    </row>
    <row r="2907" spans="4:4" x14ac:dyDescent="0.2">
      <c r="D2907" s="236"/>
    </row>
    <row r="2908" spans="4:4" x14ac:dyDescent="0.2">
      <c r="D2908" s="236"/>
    </row>
    <row r="2909" spans="4:4" x14ac:dyDescent="0.2">
      <c r="D2909" s="236"/>
    </row>
    <row r="2910" spans="4:4" x14ac:dyDescent="0.2">
      <c r="D2910" s="236"/>
    </row>
    <row r="2911" spans="4:4" x14ac:dyDescent="0.2">
      <c r="D2911" s="236"/>
    </row>
    <row r="2912" spans="4:4" x14ac:dyDescent="0.2">
      <c r="D2912" s="236"/>
    </row>
    <row r="2913" spans="4:4" x14ac:dyDescent="0.2">
      <c r="D2913" s="236"/>
    </row>
    <row r="2914" spans="4:4" x14ac:dyDescent="0.2">
      <c r="D2914" s="236"/>
    </row>
    <row r="2915" spans="4:4" x14ac:dyDescent="0.2">
      <c r="D2915" s="236"/>
    </row>
    <row r="2916" spans="4:4" x14ac:dyDescent="0.2">
      <c r="D2916" s="236"/>
    </row>
    <row r="2917" spans="4:4" x14ac:dyDescent="0.2">
      <c r="D2917" s="236"/>
    </row>
    <row r="2918" spans="4:4" x14ac:dyDescent="0.2">
      <c r="D2918" s="236"/>
    </row>
    <row r="2919" spans="4:4" x14ac:dyDescent="0.2">
      <c r="D2919" s="236"/>
    </row>
    <row r="2920" spans="4:4" x14ac:dyDescent="0.2">
      <c r="D2920" s="236"/>
    </row>
    <row r="2921" spans="4:4" x14ac:dyDescent="0.2">
      <c r="D2921" s="236"/>
    </row>
    <row r="2922" spans="4:4" x14ac:dyDescent="0.2">
      <c r="D2922" s="236"/>
    </row>
    <row r="2923" spans="4:4" x14ac:dyDescent="0.2">
      <c r="D2923" s="236"/>
    </row>
    <row r="2924" spans="4:4" x14ac:dyDescent="0.2">
      <c r="D2924" s="236"/>
    </row>
    <row r="2925" spans="4:4" x14ac:dyDescent="0.2">
      <c r="D2925" s="236"/>
    </row>
    <row r="2926" spans="4:4" x14ac:dyDescent="0.2">
      <c r="D2926" s="236"/>
    </row>
    <row r="2927" spans="4:4" x14ac:dyDescent="0.2">
      <c r="D2927" s="236"/>
    </row>
    <row r="2928" spans="4:4" x14ac:dyDescent="0.2">
      <c r="D2928" s="236"/>
    </row>
    <row r="2929" spans="4:4" x14ac:dyDescent="0.2">
      <c r="D2929" s="236"/>
    </row>
    <row r="2930" spans="4:4" x14ac:dyDescent="0.2">
      <c r="D2930" s="236"/>
    </row>
    <row r="2931" spans="4:4" x14ac:dyDescent="0.2">
      <c r="D2931" s="236"/>
    </row>
    <row r="2932" spans="4:4" x14ac:dyDescent="0.2">
      <c r="D2932" s="236"/>
    </row>
    <row r="2933" spans="4:4" x14ac:dyDescent="0.2">
      <c r="D2933" s="236"/>
    </row>
    <row r="2934" spans="4:4" x14ac:dyDescent="0.2">
      <c r="D2934" s="236"/>
    </row>
    <row r="2935" spans="4:4" x14ac:dyDescent="0.2">
      <c r="D2935" s="236"/>
    </row>
    <row r="2936" spans="4:4" x14ac:dyDescent="0.2">
      <c r="D2936" s="236"/>
    </row>
    <row r="2937" spans="4:4" x14ac:dyDescent="0.2">
      <c r="D2937" s="236"/>
    </row>
    <row r="2938" spans="4:4" x14ac:dyDescent="0.2">
      <c r="D2938" s="236"/>
    </row>
    <row r="2939" spans="4:4" x14ac:dyDescent="0.2">
      <c r="D2939" s="236"/>
    </row>
    <row r="2940" spans="4:4" x14ac:dyDescent="0.2">
      <c r="D2940" s="236"/>
    </row>
    <row r="2941" spans="4:4" x14ac:dyDescent="0.2">
      <c r="D2941" s="236"/>
    </row>
    <row r="2942" spans="4:4" x14ac:dyDescent="0.2">
      <c r="D2942" s="236"/>
    </row>
    <row r="2943" spans="4:4" x14ac:dyDescent="0.2">
      <c r="D2943" s="236"/>
    </row>
    <row r="2944" spans="4:4" x14ac:dyDescent="0.2">
      <c r="D2944" s="236"/>
    </row>
    <row r="2945" spans="4:4" x14ac:dyDescent="0.2">
      <c r="D2945" s="236"/>
    </row>
    <row r="2946" spans="4:4" x14ac:dyDescent="0.2">
      <c r="D2946" s="236"/>
    </row>
    <row r="2947" spans="4:4" x14ac:dyDescent="0.2">
      <c r="D2947" s="236"/>
    </row>
    <row r="2948" spans="4:4" x14ac:dyDescent="0.2">
      <c r="D2948" s="236"/>
    </row>
    <row r="2949" spans="4:4" x14ac:dyDescent="0.2">
      <c r="D2949" s="236"/>
    </row>
    <row r="2950" spans="4:4" x14ac:dyDescent="0.2">
      <c r="D2950" s="236"/>
    </row>
    <row r="2951" spans="4:4" x14ac:dyDescent="0.2">
      <c r="D2951" s="236"/>
    </row>
    <row r="2952" spans="4:4" x14ac:dyDescent="0.2">
      <c r="D2952" s="236"/>
    </row>
    <row r="2953" spans="4:4" x14ac:dyDescent="0.2">
      <c r="D2953" s="236"/>
    </row>
    <row r="2954" spans="4:4" x14ac:dyDescent="0.2">
      <c r="D2954" s="236"/>
    </row>
    <row r="2955" spans="4:4" x14ac:dyDescent="0.2">
      <c r="D2955" s="236"/>
    </row>
    <row r="2956" spans="4:4" x14ac:dyDescent="0.2">
      <c r="D2956" s="236"/>
    </row>
    <row r="2957" spans="4:4" x14ac:dyDescent="0.2">
      <c r="D2957" s="236"/>
    </row>
    <row r="2958" spans="4:4" x14ac:dyDescent="0.2">
      <c r="D2958" s="236"/>
    </row>
    <row r="2959" spans="4:4" x14ac:dyDescent="0.2">
      <c r="D2959" s="236"/>
    </row>
    <row r="2960" spans="4:4" x14ac:dyDescent="0.2">
      <c r="D2960" s="236"/>
    </row>
    <row r="2961" spans="4:4" x14ac:dyDescent="0.2">
      <c r="D2961" s="236"/>
    </row>
    <row r="2962" spans="4:4" x14ac:dyDescent="0.2">
      <c r="D2962" s="236"/>
    </row>
    <row r="2963" spans="4:4" x14ac:dyDescent="0.2">
      <c r="D2963" s="236"/>
    </row>
    <row r="2964" spans="4:4" x14ac:dyDescent="0.2">
      <c r="D2964" s="236"/>
    </row>
    <row r="2965" spans="4:4" x14ac:dyDescent="0.2">
      <c r="D2965" s="236"/>
    </row>
    <row r="2966" spans="4:4" x14ac:dyDescent="0.2">
      <c r="D2966" s="236"/>
    </row>
    <row r="2967" spans="4:4" x14ac:dyDescent="0.2">
      <c r="D2967" s="236"/>
    </row>
    <row r="2968" spans="4:4" x14ac:dyDescent="0.2">
      <c r="D2968" s="236"/>
    </row>
    <row r="2969" spans="4:4" x14ac:dyDescent="0.2">
      <c r="D2969" s="236"/>
    </row>
    <row r="2970" spans="4:4" x14ac:dyDescent="0.2">
      <c r="D2970" s="236"/>
    </row>
    <row r="2971" spans="4:4" x14ac:dyDescent="0.2">
      <c r="D2971" s="236"/>
    </row>
    <row r="2972" spans="4:4" x14ac:dyDescent="0.2">
      <c r="D2972" s="236"/>
    </row>
    <row r="2973" spans="4:4" x14ac:dyDescent="0.2">
      <c r="D2973" s="236"/>
    </row>
    <row r="2974" spans="4:4" x14ac:dyDescent="0.2">
      <c r="D2974" s="236"/>
    </row>
    <row r="2975" spans="4:4" x14ac:dyDescent="0.2">
      <c r="D2975" s="236"/>
    </row>
    <row r="2976" spans="4:4" x14ac:dyDescent="0.2">
      <c r="D2976" s="236"/>
    </row>
    <row r="2977" spans="4:4" x14ac:dyDescent="0.2">
      <c r="D2977" s="236"/>
    </row>
    <row r="2978" spans="4:4" x14ac:dyDescent="0.2">
      <c r="D2978" s="236"/>
    </row>
    <row r="2979" spans="4:4" x14ac:dyDescent="0.2">
      <c r="D2979" s="236"/>
    </row>
    <row r="2980" spans="4:4" x14ac:dyDescent="0.2">
      <c r="D2980" s="236"/>
    </row>
    <row r="2981" spans="4:4" x14ac:dyDescent="0.2">
      <c r="D2981" s="236"/>
    </row>
    <row r="2982" spans="4:4" x14ac:dyDescent="0.2">
      <c r="D2982" s="236"/>
    </row>
    <row r="2983" spans="4:4" x14ac:dyDescent="0.2">
      <c r="D2983" s="236"/>
    </row>
    <row r="2984" spans="4:4" x14ac:dyDescent="0.2">
      <c r="D2984" s="236"/>
    </row>
    <row r="2985" spans="4:4" x14ac:dyDescent="0.2">
      <c r="D2985" s="236"/>
    </row>
    <row r="2986" spans="4:4" x14ac:dyDescent="0.2">
      <c r="D2986" s="236"/>
    </row>
    <row r="2987" spans="4:4" x14ac:dyDescent="0.2">
      <c r="D2987" s="236"/>
    </row>
    <row r="2988" spans="4:4" x14ac:dyDescent="0.2">
      <c r="D2988" s="236"/>
    </row>
    <row r="2989" spans="4:4" x14ac:dyDescent="0.2">
      <c r="D2989" s="236"/>
    </row>
    <row r="2990" spans="4:4" x14ac:dyDescent="0.2">
      <c r="D2990" s="236"/>
    </row>
    <row r="2991" spans="4:4" x14ac:dyDescent="0.2">
      <c r="D2991" s="236"/>
    </row>
    <row r="2992" spans="4:4" x14ac:dyDescent="0.2">
      <c r="D2992" s="236"/>
    </row>
    <row r="2993" spans="4:4" x14ac:dyDescent="0.2">
      <c r="D2993" s="236"/>
    </row>
    <row r="2994" spans="4:4" x14ac:dyDescent="0.2">
      <c r="D2994" s="236"/>
    </row>
    <row r="2995" spans="4:4" x14ac:dyDescent="0.2">
      <c r="D2995" s="236"/>
    </row>
    <row r="2996" spans="4:4" x14ac:dyDescent="0.2">
      <c r="D2996" s="236"/>
    </row>
    <row r="2997" spans="4:4" x14ac:dyDescent="0.2">
      <c r="D2997" s="236"/>
    </row>
    <row r="2998" spans="4:4" x14ac:dyDescent="0.2">
      <c r="D2998" s="236"/>
    </row>
    <row r="2999" spans="4:4" x14ac:dyDescent="0.2">
      <c r="D2999" s="236"/>
    </row>
    <row r="3000" spans="4:4" x14ac:dyDescent="0.2">
      <c r="D3000" s="236"/>
    </row>
    <row r="3001" spans="4:4" x14ac:dyDescent="0.2">
      <c r="D3001" s="236"/>
    </row>
    <row r="3002" spans="4:4" x14ac:dyDescent="0.2">
      <c r="D3002" s="236"/>
    </row>
    <row r="3003" spans="4:4" x14ac:dyDescent="0.2">
      <c r="D3003" s="236"/>
    </row>
    <row r="3004" spans="4:4" x14ac:dyDescent="0.2">
      <c r="D3004" s="236"/>
    </row>
    <row r="3005" spans="4:4" x14ac:dyDescent="0.2">
      <c r="D3005" s="236"/>
    </row>
    <row r="3006" spans="4:4" x14ac:dyDescent="0.2">
      <c r="D3006" s="236"/>
    </row>
    <row r="3007" spans="4:4" x14ac:dyDescent="0.2">
      <c r="D3007" s="236"/>
    </row>
    <row r="3008" spans="4:4" x14ac:dyDescent="0.2">
      <c r="D3008" s="236"/>
    </row>
    <row r="3009" spans="4:4" x14ac:dyDescent="0.2">
      <c r="D3009" s="236"/>
    </row>
    <row r="3010" spans="4:4" x14ac:dyDescent="0.2">
      <c r="D3010" s="236"/>
    </row>
    <row r="3011" spans="4:4" x14ac:dyDescent="0.2">
      <c r="D3011" s="236"/>
    </row>
    <row r="3012" spans="4:4" x14ac:dyDescent="0.2">
      <c r="D3012" s="236"/>
    </row>
    <row r="3013" spans="4:4" x14ac:dyDescent="0.2">
      <c r="D3013" s="236"/>
    </row>
    <row r="3014" spans="4:4" x14ac:dyDescent="0.2">
      <c r="D3014" s="236"/>
    </row>
    <row r="3015" spans="4:4" x14ac:dyDescent="0.2">
      <c r="D3015" s="236"/>
    </row>
    <row r="3016" spans="4:4" x14ac:dyDescent="0.2">
      <c r="D3016" s="236"/>
    </row>
    <row r="3017" spans="4:4" x14ac:dyDescent="0.2">
      <c r="D3017" s="236"/>
    </row>
    <row r="3018" spans="4:4" x14ac:dyDescent="0.2">
      <c r="D3018" s="236"/>
    </row>
    <row r="3019" spans="4:4" x14ac:dyDescent="0.2">
      <c r="D3019" s="236"/>
    </row>
    <row r="3020" spans="4:4" x14ac:dyDescent="0.2">
      <c r="D3020" s="236"/>
    </row>
    <row r="3021" spans="4:4" x14ac:dyDescent="0.2">
      <c r="D3021" s="236"/>
    </row>
    <row r="3022" spans="4:4" x14ac:dyDescent="0.2">
      <c r="D3022" s="236"/>
    </row>
    <row r="3023" spans="4:4" x14ac:dyDescent="0.2">
      <c r="D3023" s="236"/>
    </row>
    <row r="3024" spans="4:4" x14ac:dyDescent="0.2">
      <c r="D3024" s="236"/>
    </row>
    <row r="3025" spans="4:4" x14ac:dyDescent="0.2">
      <c r="D3025" s="236"/>
    </row>
    <row r="3026" spans="4:4" x14ac:dyDescent="0.2">
      <c r="D3026" s="236"/>
    </row>
    <row r="3027" spans="4:4" x14ac:dyDescent="0.2">
      <c r="D3027" s="236"/>
    </row>
    <row r="3028" spans="4:4" x14ac:dyDescent="0.2">
      <c r="D3028" s="236"/>
    </row>
    <row r="3029" spans="4:4" x14ac:dyDescent="0.2">
      <c r="D3029" s="236"/>
    </row>
    <row r="3030" spans="4:4" x14ac:dyDescent="0.2">
      <c r="D3030" s="236"/>
    </row>
    <row r="3031" spans="4:4" x14ac:dyDescent="0.2">
      <c r="D3031" s="236"/>
    </row>
    <row r="3032" spans="4:4" x14ac:dyDescent="0.2">
      <c r="D3032" s="236"/>
    </row>
    <row r="3033" spans="4:4" x14ac:dyDescent="0.2">
      <c r="D3033" s="236"/>
    </row>
    <row r="3034" spans="4:4" x14ac:dyDescent="0.2">
      <c r="D3034" s="236"/>
    </row>
    <row r="3035" spans="4:4" x14ac:dyDescent="0.2">
      <c r="D3035" s="236"/>
    </row>
    <row r="3036" spans="4:4" x14ac:dyDescent="0.2">
      <c r="D3036" s="236"/>
    </row>
    <row r="3037" spans="4:4" x14ac:dyDescent="0.2">
      <c r="D3037" s="236"/>
    </row>
    <row r="3038" spans="4:4" x14ac:dyDescent="0.2">
      <c r="D3038" s="236"/>
    </row>
    <row r="3039" spans="4:4" x14ac:dyDescent="0.2">
      <c r="D3039" s="236"/>
    </row>
    <row r="3040" spans="4:4" x14ac:dyDescent="0.2">
      <c r="D3040" s="236"/>
    </row>
    <row r="3041" spans="4:4" x14ac:dyDescent="0.2">
      <c r="D3041" s="236"/>
    </row>
    <row r="3042" spans="4:4" x14ac:dyDescent="0.2">
      <c r="D3042" s="236"/>
    </row>
    <row r="3043" spans="4:4" x14ac:dyDescent="0.2">
      <c r="D3043" s="236"/>
    </row>
    <row r="3044" spans="4:4" x14ac:dyDescent="0.2">
      <c r="D3044" s="236"/>
    </row>
    <row r="3045" spans="4:4" x14ac:dyDescent="0.2">
      <c r="D3045" s="236"/>
    </row>
    <row r="3046" spans="4:4" x14ac:dyDescent="0.2">
      <c r="D3046" s="236"/>
    </row>
    <row r="3047" spans="4:4" x14ac:dyDescent="0.2">
      <c r="D3047" s="236"/>
    </row>
    <row r="3048" spans="4:4" x14ac:dyDescent="0.2">
      <c r="D3048" s="236"/>
    </row>
    <row r="3049" spans="4:4" x14ac:dyDescent="0.2">
      <c r="D3049" s="236"/>
    </row>
    <row r="3050" spans="4:4" x14ac:dyDescent="0.2">
      <c r="D3050" s="236"/>
    </row>
    <row r="3051" spans="4:4" x14ac:dyDescent="0.2">
      <c r="D3051" s="236"/>
    </row>
    <row r="3052" spans="4:4" x14ac:dyDescent="0.2">
      <c r="D3052" s="236"/>
    </row>
    <row r="3053" spans="4:4" x14ac:dyDescent="0.2">
      <c r="D3053" s="236"/>
    </row>
    <row r="3054" spans="4:4" x14ac:dyDescent="0.2">
      <c r="D3054" s="236"/>
    </row>
    <row r="3055" spans="4:4" x14ac:dyDescent="0.2">
      <c r="D3055" s="236"/>
    </row>
    <row r="3056" spans="4:4" x14ac:dyDescent="0.2">
      <c r="D3056" s="236"/>
    </row>
    <row r="3057" spans="4:4" x14ac:dyDescent="0.2">
      <c r="D3057" s="236"/>
    </row>
    <row r="3058" spans="4:4" x14ac:dyDescent="0.2">
      <c r="D3058" s="236"/>
    </row>
    <row r="3059" spans="4:4" x14ac:dyDescent="0.2">
      <c r="D3059" s="236"/>
    </row>
    <row r="3060" spans="4:4" x14ac:dyDescent="0.2">
      <c r="D3060" s="236"/>
    </row>
    <row r="3061" spans="4:4" x14ac:dyDescent="0.2">
      <c r="D3061" s="236"/>
    </row>
    <row r="3062" spans="4:4" x14ac:dyDescent="0.2">
      <c r="D3062" s="236"/>
    </row>
    <row r="3063" spans="4:4" x14ac:dyDescent="0.2">
      <c r="D3063" s="236"/>
    </row>
    <row r="3064" spans="4:4" x14ac:dyDescent="0.2">
      <c r="D3064" s="236"/>
    </row>
    <row r="3065" spans="4:4" x14ac:dyDescent="0.2">
      <c r="D3065" s="236"/>
    </row>
    <row r="3066" spans="4:4" x14ac:dyDescent="0.2">
      <c r="D3066" s="236"/>
    </row>
    <row r="3067" spans="4:4" x14ac:dyDescent="0.2">
      <c r="D3067" s="236"/>
    </row>
    <row r="3068" spans="4:4" x14ac:dyDescent="0.2">
      <c r="D3068" s="236"/>
    </row>
    <row r="3069" spans="4:4" x14ac:dyDescent="0.2">
      <c r="D3069" s="236"/>
    </row>
    <row r="3070" spans="4:4" x14ac:dyDescent="0.2">
      <c r="D3070" s="236"/>
    </row>
    <row r="3071" spans="4:4" x14ac:dyDescent="0.2">
      <c r="D3071" s="236"/>
    </row>
    <row r="3072" spans="4:4" x14ac:dyDescent="0.2">
      <c r="D3072" s="236"/>
    </row>
    <row r="3073" spans="4:4" x14ac:dyDescent="0.2">
      <c r="D3073" s="236"/>
    </row>
    <row r="3074" spans="4:4" x14ac:dyDescent="0.2">
      <c r="D3074" s="236"/>
    </row>
    <row r="3075" spans="4:4" x14ac:dyDescent="0.2">
      <c r="D3075" s="236"/>
    </row>
    <row r="3076" spans="4:4" x14ac:dyDescent="0.2">
      <c r="D3076" s="236"/>
    </row>
    <row r="3077" spans="4:4" x14ac:dyDescent="0.2">
      <c r="D3077" s="236"/>
    </row>
    <row r="3078" spans="4:4" x14ac:dyDescent="0.2">
      <c r="D3078" s="236"/>
    </row>
    <row r="3079" spans="4:4" x14ac:dyDescent="0.2">
      <c r="D3079" s="236"/>
    </row>
    <row r="3080" spans="4:4" x14ac:dyDescent="0.2">
      <c r="D3080" s="236"/>
    </row>
    <row r="3081" spans="4:4" x14ac:dyDescent="0.2">
      <c r="D3081" s="236"/>
    </row>
    <row r="3082" spans="4:4" x14ac:dyDescent="0.2">
      <c r="D3082" s="236"/>
    </row>
    <row r="3083" spans="4:4" x14ac:dyDescent="0.2">
      <c r="D3083" s="236"/>
    </row>
    <row r="3084" spans="4:4" x14ac:dyDescent="0.2">
      <c r="D3084" s="236"/>
    </row>
    <row r="3085" spans="4:4" x14ac:dyDescent="0.2">
      <c r="D3085" s="236"/>
    </row>
    <row r="3086" spans="4:4" x14ac:dyDescent="0.2">
      <c r="D3086" s="236"/>
    </row>
    <row r="3087" spans="4:4" x14ac:dyDescent="0.2">
      <c r="D3087" s="236"/>
    </row>
    <row r="3088" spans="4:4" x14ac:dyDescent="0.2">
      <c r="D3088" s="236"/>
    </row>
    <row r="3089" spans="4:4" x14ac:dyDescent="0.2">
      <c r="D3089" s="236"/>
    </row>
    <row r="3090" spans="4:4" x14ac:dyDescent="0.2">
      <c r="D3090" s="236"/>
    </row>
    <row r="3091" spans="4:4" x14ac:dyDescent="0.2">
      <c r="D3091" s="236"/>
    </row>
    <row r="3092" spans="4:4" x14ac:dyDescent="0.2">
      <c r="D3092" s="236"/>
    </row>
    <row r="3093" spans="4:4" x14ac:dyDescent="0.2">
      <c r="D3093" s="236"/>
    </row>
    <row r="3094" spans="4:4" x14ac:dyDescent="0.2">
      <c r="D3094" s="236"/>
    </row>
    <row r="3095" spans="4:4" x14ac:dyDescent="0.2">
      <c r="D3095" s="236"/>
    </row>
    <row r="3096" spans="4:4" x14ac:dyDescent="0.2">
      <c r="D3096" s="236"/>
    </row>
    <row r="3097" spans="4:4" x14ac:dyDescent="0.2">
      <c r="D3097" s="236"/>
    </row>
    <row r="3098" spans="4:4" x14ac:dyDescent="0.2">
      <c r="D3098" s="236"/>
    </row>
    <row r="3099" spans="4:4" x14ac:dyDescent="0.2">
      <c r="D3099" s="236"/>
    </row>
    <row r="3100" spans="4:4" x14ac:dyDescent="0.2">
      <c r="D3100" s="236"/>
    </row>
    <row r="3101" spans="4:4" x14ac:dyDescent="0.2">
      <c r="D3101" s="236"/>
    </row>
    <row r="3102" spans="4:4" x14ac:dyDescent="0.2">
      <c r="D3102" s="236"/>
    </row>
    <row r="3103" spans="4:4" x14ac:dyDescent="0.2">
      <c r="D3103" s="236"/>
    </row>
    <row r="3104" spans="4:4" x14ac:dyDescent="0.2">
      <c r="D3104" s="236"/>
    </row>
    <row r="3105" spans="4:4" x14ac:dyDescent="0.2">
      <c r="D3105" s="236"/>
    </row>
    <row r="3106" spans="4:4" x14ac:dyDescent="0.2">
      <c r="D3106" s="236"/>
    </row>
    <row r="3107" spans="4:4" x14ac:dyDescent="0.2">
      <c r="D3107" s="236"/>
    </row>
    <row r="3108" spans="4:4" x14ac:dyDescent="0.2">
      <c r="D3108" s="236"/>
    </row>
    <row r="3109" spans="4:4" x14ac:dyDescent="0.2">
      <c r="D3109" s="236"/>
    </row>
    <row r="3110" spans="4:4" x14ac:dyDescent="0.2">
      <c r="D3110" s="236"/>
    </row>
    <row r="3111" spans="4:4" x14ac:dyDescent="0.2">
      <c r="D3111" s="236"/>
    </row>
    <row r="3112" spans="4:4" x14ac:dyDescent="0.2">
      <c r="D3112" s="236"/>
    </row>
    <row r="3113" spans="4:4" x14ac:dyDescent="0.2">
      <c r="D3113" s="236"/>
    </row>
    <row r="3114" spans="4:4" x14ac:dyDescent="0.2">
      <c r="D3114" s="236"/>
    </row>
    <row r="3115" spans="4:4" x14ac:dyDescent="0.2">
      <c r="D3115" s="236"/>
    </row>
    <row r="3116" spans="4:4" x14ac:dyDescent="0.2">
      <c r="D3116" s="236"/>
    </row>
    <row r="3117" spans="4:4" x14ac:dyDescent="0.2">
      <c r="D3117" s="236"/>
    </row>
    <row r="3118" spans="4:4" x14ac:dyDescent="0.2">
      <c r="D3118" s="236"/>
    </row>
    <row r="3119" spans="4:4" x14ac:dyDescent="0.2">
      <c r="D3119" s="236"/>
    </row>
    <row r="3120" spans="4:4" x14ac:dyDescent="0.2">
      <c r="D3120" s="236"/>
    </row>
    <row r="3121" spans="4:4" x14ac:dyDescent="0.2">
      <c r="D3121" s="236"/>
    </row>
    <row r="3122" spans="4:4" x14ac:dyDescent="0.2">
      <c r="D3122" s="236"/>
    </row>
    <row r="3123" spans="4:4" x14ac:dyDescent="0.2">
      <c r="D3123" s="236"/>
    </row>
    <row r="3124" spans="4:4" x14ac:dyDescent="0.2">
      <c r="D3124" s="236"/>
    </row>
    <row r="3125" spans="4:4" x14ac:dyDescent="0.2">
      <c r="D3125" s="236"/>
    </row>
    <row r="3126" spans="4:4" x14ac:dyDescent="0.2">
      <c r="D3126" s="236"/>
    </row>
    <row r="3127" spans="4:4" x14ac:dyDescent="0.2">
      <c r="D3127" s="236"/>
    </row>
    <row r="3128" spans="4:4" x14ac:dyDescent="0.2">
      <c r="D3128" s="236"/>
    </row>
    <row r="3129" spans="4:4" x14ac:dyDescent="0.2">
      <c r="D3129" s="236"/>
    </row>
    <row r="3130" spans="4:4" x14ac:dyDescent="0.2">
      <c r="D3130" s="236"/>
    </row>
    <row r="3131" spans="4:4" x14ac:dyDescent="0.2">
      <c r="D3131" s="236"/>
    </row>
    <row r="3132" spans="4:4" x14ac:dyDescent="0.2">
      <c r="D3132" s="236"/>
    </row>
    <row r="3133" spans="4:4" x14ac:dyDescent="0.2">
      <c r="D3133" s="236"/>
    </row>
    <row r="3134" spans="4:4" x14ac:dyDescent="0.2">
      <c r="D3134" s="236"/>
    </row>
    <row r="3135" spans="4:4" x14ac:dyDescent="0.2">
      <c r="D3135" s="236"/>
    </row>
    <row r="3136" spans="4:4" x14ac:dyDescent="0.2">
      <c r="D3136" s="236"/>
    </row>
    <row r="3137" spans="4:4" x14ac:dyDescent="0.2">
      <c r="D3137" s="236"/>
    </row>
    <row r="3138" spans="4:4" x14ac:dyDescent="0.2">
      <c r="D3138" s="236"/>
    </row>
    <row r="3139" spans="4:4" x14ac:dyDescent="0.2">
      <c r="D3139" s="236"/>
    </row>
    <row r="3140" spans="4:4" x14ac:dyDescent="0.2">
      <c r="D3140" s="236"/>
    </row>
    <row r="3141" spans="4:4" x14ac:dyDescent="0.2">
      <c r="D3141" s="236"/>
    </row>
    <row r="3142" spans="4:4" x14ac:dyDescent="0.2">
      <c r="D3142" s="236"/>
    </row>
    <row r="3143" spans="4:4" x14ac:dyDescent="0.2">
      <c r="D3143" s="236"/>
    </row>
    <row r="3144" spans="4:4" x14ac:dyDescent="0.2">
      <c r="D3144" s="236"/>
    </row>
    <row r="3145" spans="4:4" x14ac:dyDescent="0.2">
      <c r="D3145" s="236"/>
    </row>
    <row r="3146" spans="4:4" x14ac:dyDescent="0.2">
      <c r="D3146" s="236"/>
    </row>
    <row r="3147" spans="4:4" x14ac:dyDescent="0.2">
      <c r="D3147" s="236"/>
    </row>
    <row r="3148" spans="4:4" x14ac:dyDescent="0.2">
      <c r="D3148" s="236"/>
    </row>
    <row r="3149" spans="4:4" x14ac:dyDescent="0.2">
      <c r="D3149" s="236"/>
    </row>
    <row r="3150" spans="4:4" x14ac:dyDescent="0.2">
      <c r="D3150" s="236"/>
    </row>
    <row r="3151" spans="4:4" x14ac:dyDescent="0.2">
      <c r="D3151" s="236"/>
    </row>
    <row r="3152" spans="4:4" x14ac:dyDescent="0.2">
      <c r="D3152" s="236"/>
    </row>
    <row r="3153" spans="4:4" x14ac:dyDescent="0.2">
      <c r="D3153" s="236"/>
    </row>
    <row r="3154" spans="4:4" x14ac:dyDescent="0.2">
      <c r="D3154" s="236"/>
    </row>
    <row r="3155" spans="4:4" x14ac:dyDescent="0.2">
      <c r="D3155" s="236"/>
    </row>
    <row r="3156" spans="4:4" x14ac:dyDescent="0.2">
      <c r="D3156" s="236"/>
    </row>
    <row r="3157" spans="4:4" x14ac:dyDescent="0.2">
      <c r="D3157" s="236"/>
    </row>
    <row r="3158" spans="4:4" x14ac:dyDescent="0.2">
      <c r="D3158" s="236"/>
    </row>
    <row r="3159" spans="4:4" x14ac:dyDescent="0.2">
      <c r="D3159" s="236"/>
    </row>
    <row r="3160" spans="4:4" x14ac:dyDescent="0.2">
      <c r="D3160" s="236"/>
    </row>
    <row r="3161" spans="4:4" x14ac:dyDescent="0.2">
      <c r="D3161" s="236"/>
    </row>
    <row r="3162" spans="4:4" x14ac:dyDescent="0.2">
      <c r="D3162" s="236"/>
    </row>
    <row r="3163" spans="4:4" x14ac:dyDescent="0.2">
      <c r="D3163" s="236"/>
    </row>
    <row r="3164" spans="4:4" x14ac:dyDescent="0.2">
      <c r="D3164" s="236"/>
    </row>
    <row r="3165" spans="4:4" x14ac:dyDescent="0.2">
      <c r="D3165" s="236"/>
    </row>
    <row r="3166" spans="4:4" x14ac:dyDescent="0.2">
      <c r="D3166" s="236"/>
    </row>
    <row r="3167" spans="4:4" x14ac:dyDescent="0.2">
      <c r="D3167" s="236"/>
    </row>
    <row r="3168" spans="4:4" x14ac:dyDescent="0.2">
      <c r="D3168" s="236"/>
    </row>
    <row r="3169" spans="4:4" x14ac:dyDescent="0.2">
      <c r="D3169" s="236"/>
    </row>
    <row r="3170" spans="4:4" x14ac:dyDescent="0.2">
      <c r="D3170" s="236"/>
    </row>
    <row r="3171" spans="4:4" x14ac:dyDescent="0.2">
      <c r="D3171" s="236"/>
    </row>
    <row r="3172" spans="4:4" x14ac:dyDescent="0.2">
      <c r="D3172" s="236"/>
    </row>
    <row r="3173" spans="4:4" x14ac:dyDescent="0.2">
      <c r="D3173" s="236"/>
    </row>
    <row r="3174" spans="4:4" x14ac:dyDescent="0.2">
      <c r="D3174" s="236"/>
    </row>
    <row r="3175" spans="4:4" x14ac:dyDescent="0.2">
      <c r="D3175" s="236"/>
    </row>
    <row r="3176" spans="4:4" x14ac:dyDescent="0.2">
      <c r="D3176" s="236"/>
    </row>
    <row r="3177" spans="4:4" x14ac:dyDescent="0.2">
      <c r="D3177" s="236"/>
    </row>
    <row r="3178" spans="4:4" x14ac:dyDescent="0.2">
      <c r="D3178" s="236"/>
    </row>
    <row r="3179" spans="4:4" x14ac:dyDescent="0.2">
      <c r="D3179" s="236"/>
    </row>
    <row r="3180" spans="4:4" x14ac:dyDescent="0.2">
      <c r="D3180" s="236"/>
    </row>
    <row r="3181" spans="4:4" x14ac:dyDescent="0.2">
      <c r="D3181" s="236"/>
    </row>
    <row r="3182" spans="4:4" x14ac:dyDescent="0.2">
      <c r="D3182" s="236"/>
    </row>
    <row r="3183" spans="4:4" x14ac:dyDescent="0.2">
      <c r="D3183" s="236"/>
    </row>
    <row r="3184" spans="4:4" x14ac:dyDescent="0.2">
      <c r="D3184" s="236"/>
    </row>
    <row r="3185" spans="4:4" x14ac:dyDescent="0.2">
      <c r="D3185" s="236"/>
    </row>
    <row r="3186" spans="4:4" x14ac:dyDescent="0.2">
      <c r="D3186" s="236"/>
    </row>
    <row r="3187" spans="4:4" x14ac:dyDescent="0.2">
      <c r="D3187" s="236"/>
    </row>
    <row r="3188" spans="4:4" x14ac:dyDescent="0.2">
      <c r="D3188" s="236"/>
    </row>
    <row r="3189" spans="4:4" x14ac:dyDescent="0.2">
      <c r="D3189" s="236"/>
    </row>
    <row r="3190" spans="4:4" x14ac:dyDescent="0.2">
      <c r="D3190" s="236"/>
    </row>
    <row r="3191" spans="4:4" x14ac:dyDescent="0.2">
      <c r="D3191" s="236"/>
    </row>
    <row r="3192" spans="4:4" x14ac:dyDescent="0.2">
      <c r="D3192" s="236"/>
    </row>
    <row r="3193" spans="4:4" x14ac:dyDescent="0.2">
      <c r="D3193" s="236"/>
    </row>
    <row r="3194" spans="4:4" x14ac:dyDescent="0.2">
      <c r="D3194" s="236"/>
    </row>
    <row r="3195" spans="4:4" x14ac:dyDescent="0.2">
      <c r="D3195" s="236"/>
    </row>
    <row r="3196" spans="4:4" x14ac:dyDescent="0.2">
      <c r="D3196" s="236"/>
    </row>
    <row r="3197" spans="4:4" x14ac:dyDescent="0.2">
      <c r="D3197" s="236"/>
    </row>
    <row r="3198" spans="4:4" x14ac:dyDescent="0.2">
      <c r="D3198" s="236"/>
    </row>
    <row r="3199" spans="4:4" x14ac:dyDescent="0.2">
      <c r="D3199" s="236"/>
    </row>
    <row r="3200" spans="4:4" x14ac:dyDescent="0.2">
      <c r="D3200" s="236"/>
    </row>
    <row r="3201" spans="4:4" x14ac:dyDescent="0.2">
      <c r="D3201" s="236"/>
    </row>
    <row r="3202" spans="4:4" x14ac:dyDescent="0.2">
      <c r="D3202" s="236"/>
    </row>
    <row r="3203" spans="4:4" x14ac:dyDescent="0.2">
      <c r="D3203" s="236"/>
    </row>
    <row r="3204" spans="4:4" x14ac:dyDescent="0.2">
      <c r="D3204" s="236"/>
    </row>
    <row r="3205" spans="4:4" x14ac:dyDescent="0.2">
      <c r="D3205" s="236"/>
    </row>
    <row r="3206" spans="4:4" x14ac:dyDescent="0.2">
      <c r="D3206" s="236"/>
    </row>
    <row r="3207" spans="4:4" x14ac:dyDescent="0.2">
      <c r="D3207" s="236"/>
    </row>
    <row r="3208" spans="4:4" x14ac:dyDescent="0.2">
      <c r="D3208" s="236"/>
    </row>
    <row r="3209" spans="4:4" x14ac:dyDescent="0.2">
      <c r="D3209" s="236"/>
    </row>
    <row r="3210" spans="4:4" x14ac:dyDescent="0.2">
      <c r="D3210" s="236"/>
    </row>
    <row r="3211" spans="4:4" x14ac:dyDescent="0.2">
      <c r="D3211" s="236"/>
    </row>
    <row r="3212" spans="4:4" x14ac:dyDescent="0.2">
      <c r="D3212" s="236"/>
    </row>
    <row r="3213" spans="4:4" x14ac:dyDescent="0.2">
      <c r="D3213" s="236"/>
    </row>
    <row r="3214" spans="4:4" x14ac:dyDescent="0.2">
      <c r="D3214" s="236"/>
    </row>
    <row r="3215" spans="4:4" x14ac:dyDescent="0.2">
      <c r="D3215" s="236"/>
    </row>
    <row r="3216" spans="4:4" x14ac:dyDescent="0.2">
      <c r="D3216" s="236"/>
    </row>
    <row r="3217" spans="4:4" x14ac:dyDescent="0.2">
      <c r="D3217" s="236"/>
    </row>
    <row r="3218" spans="4:4" x14ac:dyDescent="0.2">
      <c r="D3218" s="236"/>
    </row>
    <row r="3219" spans="4:4" x14ac:dyDescent="0.2">
      <c r="D3219" s="236"/>
    </row>
    <row r="3220" spans="4:4" x14ac:dyDescent="0.2">
      <c r="D3220" s="236"/>
    </row>
    <row r="3221" spans="4:4" x14ac:dyDescent="0.2">
      <c r="D3221" s="236"/>
    </row>
    <row r="3222" spans="4:4" x14ac:dyDescent="0.2">
      <c r="D3222" s="236"/>
    </row>
    <row r="3223" spans="4:4" x14ac:dyDescent="0.2">
      <c r="D3223" s="236"/>
    </row>
    <row r="3224" spans="4:4" x14ac:dyDescent="0.2">
      <c r="D3224" s="236"/>
    </row>
    <row r="3225" spans="4:4" x14ac:dyDescent="0.2">
      <c r="D3225" s="236"/>
    </row>
    <row r="3226" spans="4:4" x14ac:dyDescent="0.2">
      <c r="D3226" s="236"/>
    </row>
    <row r="3227" spans="4:4" x14ac:dyDescent="0.2">
      <c r="D3227" s="236"/>
    </row>
    <row r="3228" spans="4:4" x14ac:dyDescent="0.2">
      <c r="D3228" s="236"/>
    </row>
    <row r="3229" spans="4:4" x14ac:dyDescent="0.2">
      <c r="D3229" s="236"/>
    </row>
    <row r="3230" spans="4:4" x14ac:dyDescent="0.2">
      <c r="D3230" s="236"/>
    </row>
    <row r="3231" spans="4:4" x14ac:dyDescent="0.2">
      <c r="D3231" s="236"/>
    </row>
    <row r="3232" spans="4:4" x14ac:dyDescent="0.2">
      <c r="D3232" s="236"/>
    </row>
    <row r="3233" spans="4:4" x14ac:dyDescent="0.2">
      <c r="D3233" s="236"/>
    </row>
    <row r="3234" spans="4:4" x14ac:dyDescent="0.2">
      <c r="D3234" s="236"/>
    </row>
    <row r="3235" spans="4:4" x14ac:dyDescent="0.2">
      <c r="D3235" s="236"/>
    </row>
    <row r="3236" spans="4:4" x14ac:dyDescent="0.2">
      <c r="D3236" s="236"/>
    </row>
    <row r="3237" spans="4:4" x14ac:dyDescent="0.2">
      <c r="D3237" s="236"/>
    </row>
    <row r="3238" spans="4:4" x14ac:dyDescent="0.2">
      <c r="D3238" s="236"/>
    </row>
    <row r="3239" spans="4:4" x14ac:dyDescent="0.2">
      <c r="D3239" s="236"/>
    </row>
    <row r="3240" spans="4:4" x14ac:dyDescent="0.2">
      <c r="D3240" s="236"/>
    </row>
    <row r="3241" spans="4:4" x14ac:dyDescent="0.2">
      <c r="D3241" s="236"/>
    </row>
    <row r="3242" spans="4:4" x14ac:dyDescent="0.2">
      <c r="D3242" s="236"/>
    </row>
    <row r="3243" spans="4:4" x14ac:dyDescent="0.2">
      <c r="D3243" s="236"/>
    </row>
    <row r="3244" spans="4:4" x14ac:dyDescent="0.2">
      <c r="D3244" s="236"/>
    </row>
    <row r="3245" spans="4:4" x14ac:dyDescent="0.2">
      <c r="D3245" s="236"/>
    </row>
    <row r="3246" spans="4:4" x14ac:dyDescent="0.2">
      <c r="D3246" s="236"/>
    </row>
    <row r="3247" spans="4:4" x14ac:dyDescent="0.2">
      <c r="D3247" s="236"/>
    </row>
    <row r="3248" spans="4:4" x14ac:dyDescent="0.2">
      <c r="D3248" s="236"/>
    </row>
    <row r="3249" spans="4:4" x14ac:dyDescent="0.2">
      <c r="D3249" s="236"/>
    </row>
    <row r="3250" spans="4:4" x14ac:dyDescent="0.2">
      <c r="D3250" s="236"/>
    </row>
    <row r="3251" spans="4:4" x14ac:dyDescent="0.2">
      <c r="D3251" s="236"/>
    </row>
    <row r="3252" spans="4:4" x14ac:dyDescent="0.2">
      <c r="D3252" s="236"/>
    </row>
    <row r="3253" spans="4:4" x14ac:dyDescent="0.2">
      <c r="D3253" s="236"/>
    </row>
    <row r="3254" spans="4:4" x14ac:dyDescent="0.2">
      <c r="D3254" s="236"/>
    </row>
    <row r="3255" spans="4:4" x14ac:dyDescent="0.2">
      <c r="D3255" s="236"/>
    </row>
    <row r="3256" spans="4:4" x14ac:dyDescent="0.2">
      <c r="D3256" s="236"/>
    </row>
    <row r="3257" spans="4:4" x14ac:dyDescent="0.2">
      <c r="D3257" s="236"/>
    </row>
    <row r="3258" spans="4:4" x14ac:dyDescent="0.2">
      <c r="D3258" s="236"/>
    </row>
    <row r="3259" spans="4:4" x14ac:dyDescent="0.2">
      <c r="D3259" s="236"/>
    </row>
    <row r="3260" spans="4:4" x14ac:dyDescent="0.2">
      <c r="D3260" s="236"/>
    </row>
    <row r="3261" spans="4:4" x14ac:dyDescent="0.2">
      <c r="D3261" s="236"/>
    </row>
    <row r="3262" spans="4:4" x14ac:dyDescent="0.2">
      <c r="D3262" s="236"/>
    </row>
    <row r="3263" spans="4:4" x14ac:dyDescent="0.2">
      <c r="D3263" s="236"/>
    </row>
    <row r="3264" spans="4:4" x14ac:dyDescent="0.2">
      <c r="D3264" s="236"/>
    </row>
    <row r="3265" spans="4:4" x14ac:dyDescent="0.2">
      <c r="D3265" s="236"/>
    </row>
    <row r="3266" spans="4:4" x14ac:dyDescent="0.2">
      <c r="D3266" s="236"/>
    </row>
    <row r="3267" spans="4:4" x14ac:dyDescent="0.2">
      <c r="D3267" s="236"/>
    </row>
    <row r="3268" spans="4:4" x14ac:dyDescent="0.2">
      <c r="D3268" s="236"/>
    </row>
    <row r="3269" spans="4:4" x14ac:dyDescent="0.2">
      <c r="D3269" s="236"/>
    </row>
    <row r="3270" spans="4:4" x14ac:dyDescent="0.2">
      <c r="D3270" s="236"/>
    </row>
    <row r="3271" spans="4:4" x14ac:dyDescent="0.2">
      <c r="D3271" s="236"/>
    </row>
    <row r="3272" spans="4:4" x14ac:dyDescent="0.2">
      <c r="D3272" s="236"/>
    </row>
    <row r="3273" spans="4:4" x14ac:dyDescent="0.2">
      <c r="D3273" s="236"/>
    </row>
    <row r="3274" spans="4:4" x14ac:dyDescent="0.2">
      <c r="D3274" s="236"/>
    </row>
    <row r="3275" spans="4:4" x14ac:dyDescent="0.2">
      <c r="D3275" s="236"/>
    </row>
    <row r="3276" spans="4:4" x14ac:dyDescent="0.2">
      <c r="D3276" s="236"/>
    </row>
    <row r="3277" spans="4:4" x14ac:dyDescent="0.2">
      <c r="D3277" s="236"/>
    </row>
    <row r="3278" spans="4:4" x14ac:dyDescent="0.2">
      <c r="D3278" s="236"/>
    </row>
    <row r="3279" spans="4:4" x14ac:dyDescent="0.2">
      <c r="D3279" s="236"/>
    </row>
    <row r="3280" spans="4:4" x14ac:dyDescent="0.2">
      <c r="D3280" s="236"/>
    </row>
    <row r="3281" spans="4:4" x14ac:dyDescent="0.2">
      <c r="D3281" s="236"/>
    </row>
    <row r="3282" spans="4:4" x14ac:dyDescent="0.2">
      <c r="D3282" s="236"/>
    </row>
    <row r="3283" spans="4:4" x14ac:dyDescent="0.2">
      <c r="D3283" s="236"/>
    </row>
    <row r="3284" spans="4:4" x14ac:dyDescent="0.2">
      <c r="D3284" s="236"/>
    </row>
    <row r="3285" spans="4:4" x14ac:dyDescent="0.2">
      <c r="D3285" s="236"/>
    </row>
    <row r="3286" spans="4:4" x14ac:dyDescent="0.2">
      <c r="D3286" s="236"/>
    </row>
    <row r="3287" spans="4:4" x14ac:dyDescent="0.2">
      <c r="D3287" s="236"/>
    </row>
    <row r="3288" spans="4:4" x14ac:dyDescent="0.2">
      <c r="D3288" s="236"/>
    </row>
    <row r="3289" spans="4:4" x14ac:dyDescent="0.2">
      <c r="D3289" s="236"/>
    </row>
    <row r="3290" spans="4:4" x14ac:dyDescent="0.2">
      <c r="D3290" s="236"/>
    </row>
    <row r="3291" spans="4:4" x14ac:dyDescent="0.2">
      <c r="D3291" s="236"/>
    </row>
    <row r="3292" spans="4:4" x14ac:dyDescent="0.2">
      <c r="D3292" s="236"/>
    </row>
    <row r="3293" spans="4:4" x14ac:dyDescent="0.2">
      <c r="D3293" s="236"/>
    </row>
    <row r="3294" spans="4:4" x14ac:dyDescent="0.2">
      <c r="D3294" s="236"/>
    </row>
    <row r="3295" spans="4:4" x14ac:dyDescent="0.2">
      <c r="D3295" s="236"/>
    </row>
    <row r="3296" spans="4:4" x14ac:dyDescent="0.2">
      <c r="D3296" s="236"/>
    </row>
    <row r="3297" spans="4:4" x14ac:dyDescent="0.2">
      <c r="D3297" s="236"/>
    </row>
    <row r="3298" spans="4:4" x14ac:dyDescent="0.2">
      <c r="D3298" s="236"/>
    </row>
    <row r="3299" spans="4:4" x14ac:dyDescent="0.2">
      <c r="D3299" s="236"/>
    </row>
    <row r="3300" spans="4:4" x14ac:dyDescent="0.2">
      <c r="D3300" s="236"/>
    </row>
    <row r="3301" spans="4:4" x14ac:dyDescent="0.2">
      <c r="D3301" s="236"/>
    </row>
    <row r="3302" spans="4:4" x14ac:dyDescent="0.2">
      <c r="D3302" s="236"/>
    </row>
    <row r="3303" spans="4:4" x14ac:dyDescent="0.2">
      <c r="D3303" s="236"/>
    </row>
    <row r="3304" spans="4:4" x14ac:dyDescent="0.2">
      <c r="D3304" s="236"/>
    </row>
    <row r="3305" spans="4:4" x14ac:dyDescent="0.2">
      <c r="D3305" s="236"/>
    </row>
    <row r="3306" spans="4:4" x14ac:dyDescent="0.2">
      <c r="D3306" s="236"/>
    </row>
    <row r="3307" spans="4:4" x14ac:dyDescent="0.2">
      <c r="D3307" s="236"/>
    </row>
    <row r="3308" spans="4:4" x14ac:dyDescent="0.2">
      <c r="D3308" s="236"/>
    </row>
    <row r="3309" spans="4:4" x14ac:dyDescent="0.2">
      <c r="D3309" s="236"/>
    </row>
    <row r="3310" spans="4:4" x14ac:dyDescent="0.2">
      <c r="D3310" s="236"/>
    </row>
    <row r="3311" spans="4:4" x14ac:dyDescent="0.2">
      <c r="D3311" s="236"/>
    </row>
    <row r="3312" spans="4:4" x14ac:dyDescent="0.2">
      <c r="D3312" s="236"/>
    </row>
    <row r="3313" spans="4:4" x14ac:dyDescent="0.2">
      <c r="D3313" s="236"/>
    </row>
    <row r="3314" spans="4:4" x14ac:dyDescent="0.2">
      <c r="D3314" s="236"/>
    </row>
    <row r="3315" spans="4:4" x14ac:dyDescent="0.2">
      <c r="D3315" s="236"/>
    </row>
    <row r="3316" spans="4:4" x14ac:dyDescent="0.2">
      <c r="D3316" s="236"/>
    </row>
    <row r="3317" spans="4:4" x14ac:dyDescent="0.2">
      <c r="D3317" s="236"/>
    </row>
    <row r="3318" spans="4:4" x14ac:dyDescent="0.2">
      <c r="D3318" s="236"/>
    </row>
    <row r="3319" spans="4:4" x14ac:dyDescent="0.2">
      <c r="D3319" s="236"/>
    </row>
    <row r="3320" spans="4:4" x14ac:dyDescent="0.2">
      <c r="D3320" s="236"/>
    </row>
    <row r="3321" spans="4:4" x14ac:dyDescent="0.2">
      <c r="D3321" s="236"/>
    </row>
    <row r="3322" spans="4:4" x14ac:dyDescent="0.2">
      <c r="D3322" s="236"/>
    </row>
    <row r="3323" spans="4:4" x14ac:dyDescent="0.2">
      <c r="D3323" s="236"/>
    </row>
    <row r="3324" spans="4:4" x14ac:dyDescent="0.2">
      <c r="D3324" s="236"/>
    </row>
    <row r="3325" spans="4:4" x14ac:dyDescent="0.2">
      <c r="D3325" s="236"/>
    </row>
    <row r="3326" spans="4:4" x14ac:dyDescent="0.2">
      <c r="D3326" s="236"/>
    </row>
    <row r="3327" spans="4:4" x14ac:dyDescent="0.2">
      <c r="D3327" s="236"/>
    </row>
    <row r="3328" spans="4:4" x14ac:dyDescent="0.2">
      <c r="D3328" s="236"/>
    </row>
    <row r="3329" spans="4:4" x14ac:dyDescent="0.2">
      <c r="D3329" s="236"/>
    </row>
    <row r="3330" spans="4:4" x14ac:dyDescent="0.2">
      <c r="D3330" s="236"/>
    </row>
    <row r="3331" spans="4:4" x14ac:dyDescent="0.2">
      <c r="D3331" s="236"/>
    </row>
    <row r="3332" spans="4:4" x14ac:dyDescent="0.2">
      <c r="D3332" s="236"/>
    </row>
    <row r="3333" spans="4:4" x14ac:dyDescent="0.2">
      <c r="D3333" s="236"/>
    </row>
    <row r="3334" spans="4:4" x14ac:dyDescent="0.2">
      <c r="D3334" s="236"/>
    </row>
    <row r="3335" spans="4:4" x14ac:dyDescent="0.2">
      <c r="D3335" s="236"/>
    </row>
    <row r="3336" spans="4:4" x14ac:dyDescent="0.2">
      <c r="D3336" s="236"/>
    </row>
    <row r="3337" spans="4:4" x14ac:dyDescent="0.2">
      <c r="D3337" s="236"/>
    </row>
    <row r="3338" spans="4:4" x14ac:dyDescent="0.2">
      <c r="D3338" s="236"/>
    </row>
    <row r="3339" spans="4:4" x14ac:dyDescent="0.2">
      <c r="D3339" s="236"/>
    </row>
    <row r="3340" spans="4:4" x14ac:dyDescent="0.2">
      <c r="D3340" s="236"/>
    </row>
    <row r="3341" spans="4:4" x14ac:dyDescent="0.2">
      <c r="D3341" s="236"/>
    </row>
    <row r="3342" spans="4:4" x14ac:dyDescent="0.2">
      <c r="D3342" s="236"/>
    </row>
    <row r="3343" spans="4:4" x14ac:dyDescent="0.2">
      <c r="D3343" s="236"/>
    </row>
    <row r="3344" spans="4:4" x14ac:dyDescent="0.2">
      <c r="D3344" s="236"/>
    </row>
    <row r="3345" spans="4:4" x14ac:dyDescent="0.2">
      <c r="D3345" s="236"/>
    </row>
    <row r="3346" spans="4:4" x14ac:dyDescent="0.2">
      <c r="D3346" s="236"/>
    </row>
    <row r="3347" spans="4:4" x14ac:dyDescent="0.2">
      <c r="D3347" s="236"/>
    </row>
    <row r="3348" spans="4:4" x14ac:dyDescent="0.2">
      <c r="D3348" s="236"/>
    </row>
    <row r="3349" spans="4:4" x14ac:dyDescent="0.2">
      <c r="D3349" s="236"/>
    </row>
    <row r="3350" spans="4:4" x14ac:dyDescent="0.2">
      <c r="D3350" s="236"/>
    </row>
    <row r="3351" spans="4:4" x14ac:dyDescent="0.2">
      <c r="D3351" s="236"/>
    </row>
    <row r="3352" spans="4:4" x14ac:dyDescent="0.2">
      <c r="D3352" s="236"/>
    </row>
    <row r="3353" spans="4:4" x14ac:dyDescent="0.2">
      <c r="D3353" s="236"/>
    </row>
    <row r="3354" spans="4:4" x14ac:dyDescent="0.2">
      <c r="D3354" s="236"/>
    </row>
    <row r="3355" spans="4:4" x14ac:dyDescent="0.2">
      <c r="D3355" s="236"/>
    </row>
    <row r="3356" spans="4:4" x14ac:dyDescent="0.2">
      <c r="D3356" s="236"/>
    </row>
    <row r="3357" spans="4:4" x14ac:dyDescent="0.2">
      <c r="D3357" s="236"/>
    </row>
    <row r="3358" spans="4:4" x14ac:dyDescent="0.2">
      <c r="D3358" s="236"/>
    </row>
    <row r="3359" spans="4:4" x14ac:dyDescent="0.2">
      <c r="D3359" s="236"/>
    </row>
    <row r="3360" spans="4:4" x14ac:dyDescent="0.2">
      <c r="D3360" s="236"/>
    </row>
    <row r="3361" spans="4:4" x14ac:dyDescent="0.2">
      <c r="D3361" s="236"/>
    </row>
    <row r="3362" spans="4:4" x14ac:dyDescent="0.2">
      <c r="D3362" s="236"/>
    </row>
    <row r="3363" spans="4:4" x14ac:dyDescent="0.2">
      <c r="D3363" s="236"/>
    </row>
    <row r="3364" spans="4:4" x14ac:dyDescent="0.2">
      <c r="D3364" s="236"/>
    </row>
    <row r="3365" spans="4:4" x14ac:dyDescent="0.2">
      <c r="D3365" s="236"/>
    </row>
    <row r="3366" spans="4:4" x14ac:dyDescent="0.2">
      <c r="D3366" s="236"/>
    </row>
    <row r="3367" spans="4:4" x14ac:dyDescent="0.2">
      <c r="D3367" s="236"/>
    </row>
    <row r="3368" spans="4:4" x14ac:dyDescent="0.2">
      <c r="D3368" s="236"/>
    </row>
    <row r="3369" spans="4:4" x14ac:dyDescent="0.2">
      <c r="D3369" s="236"/>
    </row>
    <row r="3370" spans="4:4" x14ac:dyDescent="0.2">
      <c r="D3370" s="236"/>
    </row>
    <row r="3371" spans="4:4" x14ac:dyDescent="0.2">
      <c r="D3371" s="236"/>
    </row>
    <row r="3372" spans="4:4" x14ac:dyDescent="0.2">
      <c r="D3372" s="236"/>
    </row>
    <row r="3373" spans="4:4" x14ac:dyDescent="0.2">
      <c r="D3373" s="236"/>
    </row>
    <row r="3374" spans="4:4" x14ac:dyDescent="0.2">
      <c r="D3374" s="236"/>
    </row>
    <row r="3375" spans="4:4" x14ac:dyDescent="0.2">
      <c r="D3375" s="236"/>
    </row>
    <row r="3376" spans="4:4" x14ac:dyDescent="0.2">
      <c r="D3376" s="236"/>
    </row>
    <row r="3377" spans="4:4" x14ac:dyDescent="0.2">
      <c r="D3377" s="236"/>
    </row>
    <row r="3378" spans="4:4" x14ac:dyDescent="0.2">
      <c r="D3378" s="236"/>
    </row>
    <row r="3379" spans="4:4" x14ac:dyDescent="0.2">
      <c r="D3379" s="236"/>
    </row>
    <row r="3380" spans="4:4" x14ac:dyDescent="0.2">
      <c r="D3380" s="236"/>
    </row>
    <row r="3381" spans="4:4" x14ac:dyDescent="0.2">
      <c r="D3381" s="236"/>
    </row>
    <row r="3382" spans="4:4" x14ac:dyDescent="0.2">
      <c r="D3382" s="236"/>
    </row>
    <row r="3383" spans="4:4" x14ac:dyDescent="0.2">
      <c r="D3383" s="236"/>
    </row>
    <row r="3384" spans="4:4" x14ac:dyDescent="0.2">
      <c r="D3384" s="236"/>
    </row>
    <row r="3385" spans="4:4" x14ac:dyDescent="0.2">
      <c r="D3385" s="236"/>
    </row>
    <row r="3386" spans="4:4" x14ac:dyDescent="0.2">
      <c r="D3386" s="236"/>
    </row>
    <row r="3387" spans="4:4" x14ac:dyDescent="0.2">
      <c r="D3387" s="236"/>
    </row>
    <row r="3388" spans="4:4" x14ac:dyDescent="0.2">
      <c r="D3388" s="236"/>
    </row>
    <row r="3389" spans="4:4" x14ac:dyDescent="0.2">
      <c r="D3389" s="236"/>
    </row>
    <row r="3390" spans="4:4" x14ac:dyDescent="0.2">
      <c r="D3390" s="236"/>
    </row>
    <row r="3391" spans="4:4" x14ac:dyDescent="0.2">
      <c r="D3391" s="236"/>
    </row>
    <row r="3392" spans="4:4" x14ac:dyDescent="0.2">
      <c r="D3392" s="236"/>
    </row>
    <row r="3393" spans="4:4" x14ac:dyDescent="0.2">
      <c r="D3393" s="236"/>
    </row>
    <row r="3394" spans="4:4" x14ac:dyDescent="0.2">
      <c r="D3394" s="236"/>
    </row>
    <row r="3395" spans="4:4" x14ac:dyDescent="0.2">
      <c r="D3395" s="236"/>
    </row>
    <row r="3396" spans="4:4" x14ac:dyDescent="0.2">
      <c r="D3396" s="236"/>
    </row>
    <row r="3397" spans="4:4" x14ac:dyDescent="0.2">
      <c r="D3397" s="236"/>
    </row>
    <row r="3398" spans="4:4" x14ac:dyDescent="0.2">
      <c r="D3398" s="236"/>
    </row>
    <row r="3399" spans="4:4" x14ac:dyDescent="0.2">
      <c r="D3399" s="236"/>
    </row>
    <row r="3400" spans="4:4" x14ac:dyDescent="0.2">
      <c r="D3400" s="236"/>
    </row>
    <row r="3401" spans="4:4" x14ac:dyDescent="0.2">
      <c r="D3401" s="236"/>
    </row>
    <row r="3402" spans="4:4" x14ac:dyDescent="0.2">
      <c r="D3402" s="236"/>
    </row>
    <row r="3403" spans="4:4" x14ac:dyDescent="0.2">
      <c r="D3403" s="236"/>
    </row>
    <row r="3404" spans="4:4" x14ac:dyDescent="0.2">
      <c r="D3404" s="236"/>
    </row>
    <row r="3405" spans="4:4" x14ac:dyDescent="0.2">
      <c r="D3405" s="236"/>
    </row>
    <row r="3406" spans="4:4" x14ac:dyDescent="0.2">
      <c r="D3406" s="236"/>
    </row>
    <row r="3407" spans="4:4" x14ac:dyDescent="0.2">
      <c r="D3407" s="236"/>
    </row>
    <row r="3408" spans="4:4" x14ac:dyDescent="0.2">
      <c r="D3408" s="236"/>
    </row>
    <row r="3409" spans="4:4" x14ac:dyDescent="0.2">
      <c r="D3409" s="236"/>
    </row>
    <row r="3410" spans="4:4" x14ac:dyDescent="0.2">
      <c r="D3410" s="236"/>
    </row>
    <row r="3411" spans="4:4" x14ac:dyDescent="0.2">
      <c r="D3411" s="236"/>
    </row>
    <row r="3412" spans="4:4" x14ac:dyDescent="0.2">
      <c r="D3412" s="236"/>
    </row>
    <row r="3413" spans="4:4" x14ac:dyDescent="0.2">
      <c r="D3413" s="236"/>
    </row>
    <row r="3414" spans="4:4" x14ac:dyDescent="0.2">
      <c r="D3414" s="236"/>
    </row>
    <row r="3415" spans="4:4" x14ac:dyDescent="0.2">
      <c r="D3415" s="236"/>
    </row>
    <row r="3416" spans="4:4" x14ac:dyDescent="0.2">
      <c r="D3416" s="236"/>
    </row>
    <row r="3417" spans="4:4" x14ac:dyDescent="0.2">
      <c r="D3417" s="236"/>
    </row>
    <row r="3418" spans="4:4" x14ac:dyDescent="0.2">
      <c r="D3418" s="236"/>
    </row>
    <row r="3419" spans="4:4" x14ac:dyDescent="0.2">
      <c r="D3419" s="236"/>
    </row>
    <row r="3420" spans="4:4" x14ac:dyDescent="0.2">
      <c r="D3420" s="236"/>
    </row>
    <row r="3421" spans="4:4" x14ac:dyDescent="0.2">
      <c r="D3421" s="236"/>
    </row>
    <row r="3422" spans="4:4" x14ac:dyDescent="0.2">
      <c r="D3422" s="236"/>
    </row>
    <row r="3423" spans="4:4" x14ac:dyDescent="0.2">
      <c r="D3423" s="236"/>
    </row>
    <row r="3424" spans="4:4" x14ac:dyDescent="0.2">
      <c r="D3424" s="236"/>
    </row>
    <row r="3425" spans="4:4" x14ac:dyDescent="0.2">
      <c r="D3425" s="236"/>
    </row>
    <row r="3426" spans="4:4" x14ac:dyDescent="0.2">
      <c r="D3426" s="236"/>
    </row>
    <row r="3427" spans="4:4" x14ac:dyDescent="0.2">
      <c r="D3427" s="236"/>
    </row>
    <row r="3428" spans="4:4" x14ac:dyDescent="0.2">
      <c r="D3428" s="236"/>
    </row>
    <row r="3429" spans="4:4" x14ac:dyDescent="0.2">
      <c r="D3429" s="236"/>
    </row>
    <row r="3430" spans="4:4" x14ac:dyDescent="0.2">
      <c r="D3430" s="236"/>
    </row>
    <row r="3431" spans="4:4" x14ac:dyDescent="0.2">
      <c r="D3431" s="236"/>
    </row>
    <row r="3432" spans="4:4" x14ac:dyDescent="0.2">
      <c r="D3432" s="236"/>
    </row>
    <row r="3433" spans="4:4" x14ac:dyDescent="0.2">
      <c r="D3433" s="236"/>
    </row>
    <row r="3434" spans="4:4" x14ac:dyDescent="0.2">
      <c r="D3434" s="236"/>
    </row>
    <row r="3435" spans="4:4" x14ac:dyDescent="0.2">
      <c r="D3435" s="236"/>
    </row>
    <row r="3436" spans="4:4" x14ac:dyDescent="0.2">
      <c r="D3436" s="236"/>
    </row>
    <row r="3437" spans="4:4" x14ac:dyDescent="0.2">
      <c r="D3437" s="236"/>
    </row>
    <row r="3438" spans="4:4" x14ac:dyDescent="0.2">
      <c r="D3438" s="236"/>
    </row>
    <row r="3439" spans="4:4" x14ac:dyDescent="0.2">
      <c r="D3439" s="236"/>
    </row>
    <row r="3440" spans="4:4" x14ac:dyDescent="0.2">
      <c r="D3440" s="236"/>
    </row>
    <row r="3441" spans="4:4" x14ac:dyDescent="0.2">
      <c r="D3441" s="236"/>
    </row>
    <row r="3442" spans="4:4" x14ac:dyDescent="0.2">
      <c r="D3442" s="236"/>
    </row>
    <row r="3443" spans="4:4" x14ac:dyDescent="0.2">
      <c r="D3443" s="236"/>
    </row>
    <row r="3444" spans="4:4" x14ac:dyDescent="0.2">
      <c r="D3444" s="236"/>
    </row>
    <row r="3445" spans="4:4" x14ac:dyDescent="0.2">
      <c r="D3445" s="236"/>
    </row>
    <row r="3446" spans="4:4" x14ac:dyDescent="0.2">
      <c r="D3446" s="236"/>
    </row>
    <row r="3447" spans="4:4" x14ac:dyDescent="0.2">
      <c r="D3447" s="236"/>
    </row>
    <row r="3448" spans="4:4" x14ac:dyDescent="0.2">
      <c r="D3448" s="236"/>
    </row>
    <row r="3449" spans="4:4" x14ac:dyDescent="0.2">
      <c r="D3449" s="236"/>
    </row>
    <row r="3450" spans="4:4" x14ac:dyDescent="0.2">
      <c r="D3450" s="236"/>
    </row>
    <row r="3451" spans="4:4" x14ac:dyDescent="0.2">
      <c r="D3451" s="236"/>
    </row>
    <row r="3452" spans="4:4" x14ac:dyDescent="0.2">
      <c r="D3452" s="236"/>
    </row>
    <row r="3453" spans="4:4" x14ac:dyDescent="0.2">
      <c r="D3453" s="236"/>
    </row>
    <row r="3454" spans="4:4" x14ac:dyDescent="0.2">
      <c r="D3454" s="236"/>
    </row>
    <row r="3455" spans="4:4" x14ac:dyDescent="0.2">
      <c r="D3455" s="236"/>
    </row>
    <row r="3456" spans="4:4" x14ac:dyDescent="0.2">
      <c r="D3456" s="236"/>
    </row>
    <row r="3457" spans="4:4" x14ac:dyDescent="0.2">
      <c r="D3457" s="236"/>
    </row>
    <row r="3458" spans="4:4" x14ac:dyDescent="0.2">
      <c r="D3458" s="236"/>
    </row>
    <row r="3459" spans="4:4" x14ac:dyDescent="0.2">
      <c r="D3459" s="236"/>
    </row>
    <row r="3460" spans="4:4" x14ac:dyDescent="0.2">
      <c r="D3460" s="236"/>
    </row>
    <row r="3461" spans="4:4" x14ac:dyDescent="0.2">
      <c r="D3461" s="236"/>
    </row>
    <row r="3462" spans="4:4" x14ac:dyDescent="0.2">
      <c r="D3462" s="236"/>
    </row>
    <row r="3463" spans="4:4" x14ac:dyDescent="0.2">
      <c r="D3463" s="236"/>
    </row>
    <row r="3464" spans="4:4" x14ac:dyDescent="0.2">
      <c r="D3464" s="236"/>
    </row>
    <row r="3465" spans="4:4" x14ac:dyDescent="0.2">
      <c r="D3465" s="236"/>
    </row>
    <row r="3466" spans="4:4" x14ac:dyDescent="0.2">
      <c r="D3466" s="236"/>
    </row>
    <row r="3467" spans="4:4" x14ac:dyDescent="0.2">
      <c r="D3467" s="236"/>
    </row>
    <row r="3468" spans="4:4" x14ac:dyDescent="0.2">
      <c r="D3468" s="236"/>
    </row>
    <row r="3469" spans="4:4" x14ac:dyDescent="0.2">
      <c r="D3469" s="236"/>
    </row>
    <row r="3470" spans="4:4" x14ac:dyDescent="0.2">
      <c r="D3470" s="236"/>
    </row>
    <row r="3471" spans="4:4" x14ac:dyDescent="0.2">
      <c r="D3471" s="236"/>
    </row>
    <row r="3472" spans="4:4" x14ac:dyDescent="0.2">
      <c r="D3472" s="236"/>
    </row>
    <row r="3473" spans="4:4" x14ac:dyDescent="0.2">
      <c r="D3473" s="236"/>
    </row>
    <row r="3474" spans="4:4" x14ac:dyDescent="0.2">
      <c r="D3474" s="236"/>
    </row>
    <row r="3475" spans="4:4" x14ac:dyDescent="0.2">
      <c r="D3475" s="236"/>
    </row>
    <row r="3476" spans="4:4" x14ac:dyDescent="0.2">
      <c r="D3476" s="236"/>
    </row>
    <row r="3477" spans="4:4" x14ac:dyDescent="0.2">
      <c r="D3477" s="236"/>
    </row>
    <row r="3478" spans="4:4" x14ac:dyDescent="0.2">
      <c r="D3478" s="236"/>
    </row>
    <row r="3479" spans="4:4" x14ac:dyDescent="0.2">
      <c r="D3479" s="236"/>
    </row>
    <row r="3480" spans="4:4" x14ac:dyDescent="0.2">
      <c r="D3480" s="236"/>
    </row>
    <row r="3481" spans="4:4" x14ac:dyDescent="0.2">
      <c r="D3481" s="236"/>
    </row>
    <row r="3482" spans="4:4" x14ac:dyDescent="0.2">
      <c r="D3482" s="236"/>
    </row>
    <row r="3483" spans="4:4" x14ac:dyDescent="0.2">
      <c r="D3483" s="236"/>
    </row>
    <row r="3484" spans="4:4" x14ac:dyDescent="0.2">
      <c r="D3484" s="236"/>
    </row>
    <row r="3485" spans="4:4" x14ac:dyDescent="0.2">
      <c r="D3485" s="236"/>
    </row>
    <row r="3486" spans="4:4" x14ac:dyDescent="0.2">
      <c r="D3486" s="236"/>
    </row>
    <row r="3487" spans="4:4" x14ac:dyDescent="0.2">
      <c r="D3487" s="236"/>
    </row>
    <row r="3488" spans="4:4" x14ac:dyDescent="0.2">
      <c r="D3488" s="236"/>
    </row>
    <row r="3489" spans="4:4" x14ac:dyDescent="0.2">
      <c r="D3489" s="236"/>
    </row>
    <row r="3490" spans="4:4" x14ac:dyDescent="0.2">
      <c r="D3490" s="236"/>
    </row>
    <row r="3491" spans="4:4" x14ac:dyDescent="0.2">
      <c r="D3491" s="236"/>
    </row>
    <row r="3492" spans="4:4" x14ac:dyDescent="0.2">
      <c r="D3492" s="236"/>
    </row>
    <row r="3493" spans="4:4" x14ac:dyDescent="0.2">
      <c r="D3493" s="236"/>
    </row>
    <row r="3494" spans="4:4" x14ac:dyDescent="0.2">
      <c r="D3494" s="236"/>
    </row>
    <row r="3495" spans="4:4" x14ac:dyDescent="0.2">
      <c r="D3495" s="236"/>
    </row>
    <row r="3496" spans="4:4" x14ac:dyDescent="0.2">
      <c r="D3496" s="236"/>
    </row>
    <row r="3497" spans="4:4" x14ac:dyDescent="0.2">
      <c r="D3497" s="236"/>
    </row>
    <row r="3498" spans="4:4" x14ac:dyDescent="0.2">
      <c r="D3498" s="236"/>
    </row>
    <row r="3499" spans="4:4" x14ac:dyDescent="0.2">
      <c r="D3499" s="236"/>
    </row>
    <row r="3500" spans="4:4" x14ac:dyDescent="0.2">
      <c r="D3500" s="236"/>
    </row>
    <row r="3501" spans="4:4" x14ac:dyDescent="0.2">
      <c r="D3501" s="236"/>
    </row>
    <row r="3502" spans="4:4" x14ac:dyDescent="0.2">
      <c r="D3502" s="236"/>
    </row>
    <row r="3503" spans="4:4" x14ac:dyDescent="0.2">
      <c r="D3503" s="236"/>
    </row>
    <row r="3504" spans="4:4" x14ac:dyDescent="0.2">
      <c r="D3504" s="236"/>
    </row>
    <row r="3505" spans="4:4" x14ac:dyDescent="0.2">
      <c r="D3505" s="236"/>
    </row>
    <row r="3506" spans="4:4" x14ac:dyDescent="0.2">
      <c r="D3506" s="236"/>
    </row>
    <row r="3507" spans="4:4" x14ac:dyDescent="0.2">
      <c r="D3507" s="236"/>
    </row>
    <row r="3508" spans="4:4" x14ac:dyDescent="0.2">
      <c r="D3508" s="236"/>
    </row>
    <row r="3509" spans="4:4" x14ac:dyDescent="0.2">
      <c r="D3509" s="236"/>
    </row>
    <row r="3510" spans="4:4" x14ac:dyDescent="0.2">
      <c r="D3510" s="236"/>
    </row>
    <row r="3511" spans="4:4" x14ac:dyDescent="0.2">
      <c r="D3511" s="236"/>
    </row>
    <row r="3512" spans="4:4" x14ac:dyDescent="0.2">
      <c r="D3512" s="236"/>
    </row>
    <row r="3513" spans="4:4" x14ac:dyDescent="0.2">
      <c r="D3513" s="236"/>
    </row>
    <row r="3514" spans="4:4" x14ac:dyDescent="0.2">
      <c r="D3514" s="236"/>
    </row>
    <row r="3515" spans="4:4" x14ac:dyDescent="0.2">
      <c r="D3515" s="236"/>
    </row>
    <row r="3516" spans="4:4" x14ac:dyDescent="0.2">
      <c r="D3516" s="236"/>
    </row>
    <row r="3517" spans="4:4" x14ac:dyDescent="0.2">
      <c r="D3517" s="236"/>
    </row>
    <row r="3518" spans="4:4" x14ac:dyDescent="0.2">
      <c r="D3518" s="236"/>
    </row>
    <row r="3519" spans="4:4" x14ac:dyDescent="0.2">
      <c r="D3519" s="236"/>
    </row>
    <row r="3520" spans="4:4" x14ac:dyDescent="0.2">
      <c r="D3520" s="236"/>
    </row>
    <row r="3521" spans="4:4" x14ac:dyDescent="0.2">
      <c r="D3521" s="236"/>
    </row>
    <row r="3522" spans="4:4" x14ac:dyDescent="0.2">
      <c r="D3522" s="236"/>
    </row>
    <row r="3523" spans="4:4" x14ac:dyDescent="0.2">
      <c r="D3523" s="236"/>
    </row>
    <row r="3524" spans="4:4" x14ac:dyDescent="0.2">
      <c r="D3524" s="236"/>
    </row>
    <row r="3525" spans="4:4" x14ac:dyDescent="0.2">
      <c r="D3525" s="236"/>
    </row>
    <row r="3526" spans="4:4" x14ac:dyDescent="0.2">
      <c r="D3526" s="236"/>
    </row>
    <row r="3527" spans="4:4" x14ac:dyDescent="0.2">
      <c r="D3527" s="236"/>
    </row>
    <row r="3528" spans="4:4" x14ac:dyDescent="0.2">
      <c r="D3528" s="236"/>
    </row>
    <row r="3529" spans="4:4" x14ac:dyDescent="0.2">
      <c r="D3529" s="236"/>
    </row>
    <row r="3530" spans="4:4" x14ac:dyDescent="0.2">
      <c r="D3530" s="236"/>
    </row>
    <row r="3531" spans="4:4" x14ac:dyDescent="0.2">
      <c r="D3531" s="236"/>
    </row>
    <row r="3532" spans="4:4" x14ac:dyDescent="0.2">
      <c r="D3532" s="236"/>
    </row>
    <row r="3533" spans="4:4" x14ac:dyDescent="0.2">
      <c r="D3533" s="236"/>
    </row>
    <row r="3534" spans="4:4" x14ac:dyDescent="0.2">
      <c r="D3534" s="236"/>
    </row>
    <row r="3535" spans="4:4" x14ac:dyDescent="0.2">
      <c r="D3535" s="236"/>
    </row>
    <row r="3536" spans="4:4" x14ac:dyDescent="0.2">
      <c r="D3536" s="236"/>
    </row>
    <row r="3537" spans="4:4" x14ac:dyDescent="0.2">
      <c r="D3537" s="236"/>
    </row>
    <row r="3538" spans="4:4" x14ac:dyDescent="0.2">
      <c r="D3538" s="236"/>
    </row>
    <row r="3539" spans="4:4" x14ac:dyDescent="0.2">
      <c r="D3539" s="236"/>
    </row>
    <row r="3540" spans="4:4" x14ac:dyDescent="0.2">
      <c r="D3540" s="236"/>
    </row>
    <row r="3541" spans="4:4" x14ac:dyDescent="0.2">
      <c r="D3541" s="236"/>
    </row>
    <row r="3542" spans="4:4" x14ac:dyDescent="0.2">
      <c r="D3542" s="236"/>
    </row>
    <row r="3543" spans="4:4" x14ac:dyDescent="0.2">
      <c r="D3543" s="236"/>
    </row>
    <row r="3544" spans="4:4" x14ac:dyDescent="0.2">
      <c r="D3544" s="236"/>
    </row>
    <row r="3545" spans="4:4" x14ac:dyDescent="0.2">
      <c r="D3545" s="236"/>
    </row>
    <row r="3546" spans="4:4" x14ac:dyDescent="0.2">
      <c r="D3546" s="236"/>
    </row>
    <row r="3547" spans="4:4" x14ac:dyDescent="0.2">
      <c r="D3547" s="236"/>
    </row>
    <row r="3548" spans="4:4" x14ac:dyDescent="0.2">
      <c r="D3548" s="236"/>
    </row>
    <row r="3549" spans="4:4" x14ac:dyDescent="0.2">
      <c r="D3549" s="236"/>
    </row>
    <row r="3550" spans="4:4" x14ac:dyDescent="0.2">
      <c r="D3550" s="236"/>
    </row>
    <row r="3551" spans="4:4" x14ac:dyDescent="0.2">
      <c r="D3551" s="236"/>
    </row>
    <row r="3552" spans="4:4" x14ac:dyDescent="0.2">
      <c r="D3552" s="236"/>
    </row>
    <row r="3553" spans="4:4" x14ac:dyDescent="0.2">
      <c r="D3553" s="236"/>
    </row>
    <row r="3554" spans="4:4" x14ac:dyDescent="0.2">
      <c r="D3554" s="236"/>
    </row>
    <row r="3555" spans="4:4" x14ac:dyDescent="0.2">
      <c r="D3555" s="236"/>
    </row>
    <row r="3556" spans="4:4" x14ac:dyDescent="0.2">
      <c r="D3556" s="236"/>
    </row>
    <row r="3557" spans="4:4" x14ac:dyDescent="0.2">
      <c r="D3557" s="236"/>
    </row>
    <row r="3558" spans="4:4" x14ac:dyDescent="0.2">
      <c r="D3558" s="236"/>
    </row>
    <row r="3559" spans="4:4" x14ac:dyDescent="0.2">
      <c r="D3559" s="236"/>
    </row>
    <row r="3560" spans="4:4" x14ac:dyDescent="0.2">
      <c r="D3560" s="236"/>
    </row>
    <row r="3561" spans="4:4" x14ac:dyDescent="0.2">
      <c r="D3561" s="236"/>
    </row>
    <row r="3562" spans="4:4" x14ac:dyDescent="0.2">
      <c r="D3562" s="236"/>
    </row>
    <row r="3563" spans="4:4" x14ac:dyDescent="0.2">
      <c r="D3563" s="236"/>
    </row>
    <row r="3564" spans="4:4" x14ac:dyDescent="0.2">
      <c r="D3564" s="236"/>
    </row>
    <row r="3565" spans="4:4" x14ac:dyDescent="0.2">
      <c r="D3565" s="236"/>
    </row>
    <row r="3566" spans="4:4" x14ac:dyDescent="0.2">
      <c r="D3566" s="236"/>
    </row>
    <row r="3567" spans="4:4" x14ac:dyDescent="0.2">
      <c r="D3567" s="236"/>
    </row>
    <row r="3568" spans="4:4" x14ac:dyDescent="0.2">
      <c r="D3568" s="236"/>
    </row>
    <row r="3569" spans="4:4" x14ac:dyDescent="0.2">
      <c r="D3569" s="236"/>
    </row>
    <row r="3570" spans="4:4" x14ac:dyDescent="0.2">
      <c r="D3570" s="236"/>
    </row>
    <row r="3571" spans="4:4" x14ac:dyDescent="0.2">
      <c r="D3571" s="236"/>
    </row>
    <row r="3572" spans="4:4" x14ac:dyDescent="0.2">
      <c r="D3572" s="236"/>
    </row>
    <row r="3573" spans="4:4" x14ac:dyDescent="0.2">
      <c r="D3573" s="236"/>
    </row>
    <row r="3574" spans="4:4" x14ac:dyDescent="0.2">
      <c r="D3574" s="236"/>
    </row>
    <row r="3575" spans="4:4" x14ac:dyDescent="0.2">
      <c r="D3575" s="236"/>
    </row>
    <row r="3576" spans="4:4" x14ac:dyDescent="0.2">
      <c r="D3576" s="236"/>
    </row>
    <row r="3577" spans="4:4" x14ac:dyDescent="0.2">
      <c r="D3577" s="236"/>
    </row>
    <row r="3578" spans="4:4" x14ac:dyDescent="0.2">
      <c r="D3578" s="236"/>
    </row>
    <row r="3579" spans="4:4" x14ac:dyDescent="0.2">
      <c r="D3579" s="236"/>
    </row>
    <row r="3580" spans="4:4" x14ac:dyDescent="0.2">
      <c r="D3580" s="236"/>
    </row>
    <row r="3581" spans="4:4" x14ac:dyDescent="0.2">
      <c r="D3581" s="236"/>
    </row>
    <row r="3582" spans="4:4" x14ac:dyDescent="0.2">
      <c r="D3582" s="236"/>
    </row>
    <row r="3583" spans="4:4" x14ac:dyDescent="0.2">
      <c r="D3583" s="236"/>
    </row>
    <row r="3584" spans="4:4" x14ac:dyDescent="0.2">
      <c r="D3584" s="236"/>
    </row>
    <row r="3585" spans="4:4" x14ac:dyDescent="0.2">
      <c r="D3585" s="236"/>
    </row>
    <row r="3586" spans="4:4" x14ac:dyDescent="0.2">
      <c r="D3586" s="236"/>
    </row>
    <row r="3587" spans="4:4" x14ac:dyDescent="0.2">
      <c r="D3587" s="236"/>
    </row>
    <row r="3588" spans="4:4" x14ac:dyDescent="0.2">
      <c r="D3588" s="236"/>
    </row>
    <row r="3589" spans="4:4" x14ac:dyDescent="0.2">
      <c r="D3589" s="236"/>
    </row>
    <row r="3590" spans="4:4" x14ac:dyDescent="0.2">
      <c r="D3590" s="236"/>
    </row>
    <row r="3591" spans="4:4" x14ac:dyDescent="0.2">
      <c r="D3591" s="236"/>
    </row>
    <row r="3592" spans="4:4" x14ac:dyDescent="0.2">
      <c r="D3592" s="236"/>
    </row>
    <row r="3593" spans="4:4" x14ac:dyDescent="0.2">
      <c r="D3593" s="236"/>
    </row>
    <row r="3594" spans="4:4" x14ac:dyDescent="0.2">
      <c r="D3594" s="236"/>
    </row>
    <row r="3595" spans="4:4" x14ac:dyDescent="0.2">
      <c r="D3595" s="236"/>
    </row>
    <row r="3596" spans="4:4" x14ac:dyDescent="0.2">
      <c r="D3596" s="236"/>
    </row>
    <row r="3597" spans="4:4" x14ac:dyDescent="0.2">
      <c r="D3597" s="236"/>
    </row>
    <row r="3598" spans="4:4" x14ac:dyDescent="0.2">
      <c r="D3598" s="236"/>
    </row>
    <row r="3599" spans="4:4" x14ac:dyDescent="0.2">
      <c r="D3599" s="236"/>
    </row>
    <row r="3600" spans="4:4" x14ac:dyDescent="0.2">
      <c r="D3600" s="236"/>
    </row>
    <row r="3601" spans="4:4" x14ac:dyDescent="0.2">
      <c r="D3601" s="236"/>
    </row>
    <row r="3602" spans="4:4" x14ac:dyDescent="0.2">
      <c r="D3602" s="236"/>
    </row>
    <row r="3603" spans="4:4" x14ac:dyDescent="0.2">
      <c r="D3603" s="236"/>
    </row>
    <row r="3604" spans="4:4" x14ac:dyDescent="0.2">
      <c r="D3604" s="236"/>
    </row>
    <row r="3605" spans="4:4" x14ac:dyDescent="0.2">
      <c r="D3605" s="236"/>
    </row>
    <row r="3606" spans="4:4" x14ac:dyDescent="0.2">
      <c r="D3606" s="236"/>
    </row>
    <row r="3607" spans="4:4" x14ac:dyDescent="0.2">
      <c r="D3607" s="236"/>
    </row>
    <row r="3608" spans="4:4" x14ac:dyDescent="0.2">
      <c r="D3608" s="236"/>
    </row>
    <row r="3609" spans="4:4" x14ac:dyDescent="0.2">
      <c r="D3609" s="236"/>
    </row>
    <row r="3610" spans="4:4" x14ac:dyDescent="0.2">
      <c r="D3610" s="236"/>
    </row>
    <row r="3611" spans="4:4" x14ac:dyDescent="0.2">
      <c r="D3611" s="236"/>
    </row>
    <row r="3612" spans="4:4" x14ac:dyDescent="0.2">
      <c r="D3612" s="236"/>
    </row>
    <row r="3613" spans="4:4" x14ac:dyDescent="0.2">
      <c r="D3613" s="236"/>
    </row>
    <row r="3614" spans="4:4" x14ac:dyDescent="0.2">
      <c r="D3614" s="236"/>
    </row>
    <row r="3615" spans="4:4" x14ac:dyDescent="0.2">
      <c r="D3615" s="236"/>
    </row>
    <row r="3616" spans="4:4" x14ac:dyDescent="0.2">
      <c r="D3616" s="236"/>
    </row>
    <row r="3617" spans="4:4" x14ac:dyDescent="0.2">
      <c r="D3617" s="236"/>
    </row>
    <row r="3618" spans="4:4" x14ac:dyDescent="0.2">
      <c r="D3618" s="236"/>
    </row>
    <row r="3619" spans="4:4" x14ac:dyDescent="0.2">
      <c r="D3619" s="236"/>
    </row>
    <row r="3620" spans="4:4" x14ac:dyDescent="0.2">
      <c r="D3620" s="236"/>
    </row>
    <row r="3621" spans="4:4" x14ac:dyDescent="0.2">
      <c r="D3621" s="236"/>
    </row>
    <row r="3622" spans="4:4" x14ac:dyDescent="0.2">
      <c r="D3622" s="236"/>
    </row>
    <row r="3623" spans="4:4" x14ac:dyDescent="0.2">
      <c r="D3623" s="236"/>
    </row>
    <row r="3624" spans="4:4" x14ac:dyDescent="0.2">
      <c r="D3624" s="236"/>
    </row>
    <row r="3625" spans="4:4" x14ac:dyDescent="0.2">
      <c r="D3625" s="236"/>
    </row>
    <row r="3626" spans="4:4" x14ac:dyDescent="0.2">
      <c r="D3626" s="236"/>
    </row>
    <row r="3627" spans="4:4" x14ac:dyDescent="0.2">
      <c r="D3627" s="236"/>
    </row>
    <row r="3628" spans="4:4" x14ac:dyDescent="0.2">
      <c r="D3628" s="236"/>
    </row>
    <row r="3629" spans="4:4" x14ac:dyDescent="0.2">
      <c r="D3629" s="236"/>
    </row>
    <row r="3630" spans="4:4" x14ac:dyDescent="0.2">
      <c r="D3630" s="236"/>
    </row>
    <row r="3631" spans="4:4" x14ac:dyDescent="0.2">
      <c r="D3631" s="236"/>
    </row>
    <row r="3632" spans="4:4" x14ac:dyDescent="0.2">
      <c r="D3632" s="236"/>
    </row>
    <row r="3633" spans="4:4" x14ac:dyDescent="0.2">
      <c r="D3633" s="236"/>
    </row>
    <row r="3634" spans="4:4" x14ac:dyDescent="0.2">
      <c r="D3634" s="236"/>
    </row>
    <row r="3635" spans="4:4" x14ac:dyDescent="0.2">
      <c r="D3635" s="236"/>
    </row>
    <row r="3636" spans="4:4" x14ac:dyDescent="0.2">
      <c r="D3636" s="236"/>
    </row>
    <row r="3637" spans="4:4" x14ac:dyDescent="0.2">
      <c r="D3637" s="236"/>
    </row>
    <row r="3638" spans="4:4" x14ac:dyDescent="0.2">
      <c r="D3638" s="236"/>
    </row>
    <row r="3639" spans="4:4" x14ac:dyDescent="0.2">
      <c r="D3639" s="236"/>
    </row>
    <row r="3640" spans="4:4" x14ac:dyDescent="0.2">
      <c r="D3640" s="236"/>
    </row>
    <row r="3641" spans="4:4" x14ac:dyDescent="0.2">
      <c r="D3641" s="236"/>
    </row>
    <row r="3642" spans="4:4" x14ac:dyDescent="0.2">
      <c r="D3642" s="236"/>
    </row>
    <row r="3643" spans="4:4" x14ac:dyDescent="0.2">
      <c r="D3643" s="236"/>
    </row>
    <row r="3644" spans="4:4" x14ac:dyDescent="0.2">
      <c r="D3644" s="236"/>
    </row>
    <row r="3645" spans="4:4" x14ac:dyDescent="0.2">
      <c r="D3645" s="236"/>
    </row>
    <row r="3646" spans="4:4" x14ac:dyDescent="0.2">
      <c r="D3646" s="236"/>
    </row>
    <row r="3647" spans="4:4" x14ac:dyDescent="0.2">
      <c r="D3647" s="236"/>
    </row>
    <row r="3648" spans="4:4" x14ac:dyDescent="0.2">
      <c r="D3648" s="236"/>
    </row>
    <row r="3649" spans="4:4" x14ac:dyDescent="0.2">
      <c r="D3649" s="236"/>
    </row>
    <row r="3650" spans="4:4" x14ac:dyDescent="0.2">
      <c r="D3650" s="236"/>
    </row>
    <row r="3651" spans="4:4" x14ac:dyDescent="0.2">
      <c r="D3651" s="236"/>
    </row>
    <row r="3652" spans="4:4" x14ac:dyDescent="0.2">
      <c r="D3652" s="236"/>
    </row>
    <row r="3653" spans="4:4" x14ac:dyDescent="0.2">
      <c r="D3653" s="236"/>
    </row>
    <row r="3654" spans="4:4" x14ac:dyDescent="0.2">
      <c r="D3654" s="236"/>
    </row>
    <row r="3655" spans="4:4" x14ac:dyDescent="0.2">
      <c r="D3655" s="236"/>
    </row>
    <row r="3656" spans="4:4" x14ac:dyDescent="0.2">
      <c r="D3656" s="236"/>
    </row>
    <row r="3657" spans="4:4" x14ac:dyDescent="0.2">
      <c r="D3657" s="236"/>
    </row>
    <row r="3658" spans="4:4" x14ac:dyDescent="0.2">
      <c r="D3658" s="236"/>
    </row>
    <row r="3659" spans="4:4" x14ac:dyDescent="0.2">
      <c r="D3659" s="236"/>
    </row>
    <row r="3660" spans="4:4" x14ac:dyDescent="0.2">
      <c r="D3660" s="236"/>
    </row>
    <row r="3661" spans="4:4" x14ac:dyDescent="0.2">
      <c r="D3661" s="236"/>
    </row>
    <row r="3662" spans="4:4" x14ac:dyDescent="0.2">
      <c r="D3662" s="236"/>
    </row>
    <row r="3663" spans="4:4" x14ac:dyDescent="0.2">
      <c r="D3663" s="236"/>
    </row>
    <row r="3664" spans="4:4" x14ac:dyDescent="0.2">
      <c r="D3664" s="236"/>
    </row>
    <row r="3665" spans="4:4" x14ac:dyDescent="0.2">
      <c r="D3665" s="236"/>
    </row>
    <row r="3666" spans="4:4" x14ac:dyDescent="0.2">
      <c r="D3666" s="236"/>
    </row>
    <row r="3667" spans="4:4" x14ac:dyDescent="0.2">
      <c r="D3667" s="236"/>
    </row>
    <row r="3668" spans="4:4" x14ac:dyDescent="0.2">
      <c r="D3668" s="236"/>
    </row>
    <row r="3669" spans="4:4" x14ac:dyDescent="0.2">
      <c r="D3669" s="236"/>
    </row>
    <row r="3670" spans="4:4" x14ac:dyDescent="0.2">
      <c r="D3670" s="236"/>
    </row>
    <row r="3671" spans="4:4" x14ac:dyDescent="0.2">
      <c r="D3671" s="236"/>
    </row>
    <row r="3672" spans="4:4" x14ac:dyDescent="0.2">
      <c r="D3672" s="236"/>
    </row>
    <row r="3673" spans="4:4" x14ac:dyDescent="0.2">
      <c r="D3673" s="236"/>
    </row>
    <row r="3674" spans="4:4" x14ac:dyDescent="0.2">
      <c r="D3674" s="236"/>
    </row>
    <row r="3675" spans="4:4" x14ac:dyDescent="0.2">
      <c r="D3675" s="236"/>
    </row>
    <row r="3676" spans="4:4" x14ac:dyDescent="0.2">
      <c r="D3676" s="236"/>
    </row>
    <row r="3677" spans="4:4" x14ac:dyDescent="0.2">
      <c r="D3677" s="236"/>
    </row>
    <row r="3678" spans="4:4" x14ac:dyDescent="0.2">
      <c r="D3678" s="236"/>
    </row>
    <row r="3679" spans="4:4" x14ac:dyDescent="0.2">
      <c r="D3679" s="236"/>
    </row>
    <row r="3680" spans="4:4" x14ac:dyDescent="0.2">
      <c r="D3680" s="236"/>
    </row>
    <row r="3681" spans="4:4" x14ac:dyDescent="0.2">
      <c r="D3681" s="236"/>
    </row>
    <row r="3682" spans="4:4" x14ac:dyDescent="0.2">
      <c r="D3682" s="236"/>
    </row>
    <row r="3683" spans="4:4" x14ac:dyDescent="0.2">
      <c r="D3683" s="236"/>
    </row>
    <row r="3684" spans="4:4" x14ac:dyDescent="0.2">
      <c r="D3684" s="236"/>
    </row>
    <row r="3685" spans="4:4" x14ac:dyDescent="0.2">
      <c r="D3685" s="236"/>
    </row>
    <row r="3686" spans="4:4" x14ac:dyDescent="0.2">
      <c r="D3686" s="236"/>
    </row>
    <row r="3687" spans="4:4" x14ac:dyDescent="0.2">
      <c r="D3687" s="236"/>
    </row>
    <row r="3688" spans="4:4" x14ac:dyDescent="0.2">
      <c r="D3688" s="236"/>
    </row>
    <row r="3689" spans="4:4" x14ac:dyDescent="0.2">
      <c r="D3689" s="236"/>
    </row>
    <row r="3690" spans="4:4" x14ac:dyDescent="0.2">
      <c r="D3690" s="236"/>
    </row>
    <row r="3691" spans="4:4" x14ac:dyDescent="0.2">
      <c r="D3691" s="236"/>
    </row>
    <row r="3692" spans="4:4" x14ac:dyDescent="0.2">
      <c r="D3692" s="236"/>
    </row>
    <row r="3693" spans="4:4" x14ac:dyDescent="0.2">
      <c r="D3693" s="236"/>
    </row>
    <row r="3694" spans="4:4" x14ac:dyDescent="0.2">
      <c r="D3694" s="236"/>
    </row>
    <row r="3695" spans="4:4" x14ac:dyDescent="0.2">
      <c r="D3695" s="236"/>
    </row>
    <row r="3696" spans="4:4" x14ac:dyDescent="0.2">
      <c r="D3696" s="236"/>
    </row>
    <row r="3697" spans="4:4" x14ac:dyDescent="0.2">
      <c r="D3697" s="236"/>
    </row>
    <row r="3698" spans="4:4" x14ac:dyDescent="0.2">
      <c r="D3698" s="236"/>
    </row>
    <row r="3699" spans="4:4" x14ac:dyDescent="0.2">
      <c r="D3699" s="236"/>
    </row>
    <row r="3700" spans="4:4" x14ac:dyDescent="0.2">
      <c r="D3700" s="236"/>
    </row>
    <row r="3701" spans="4:4" x14ac:dyDescent="0.2">
      <c r="D3701" s="236"/>
    </row>
    <row r="3702" spans="4:4" x14ac:dyDescent="0.2">
      <c r="D3702" s="236"/>
    </row>
    <row r="3703" spans="4:4" x14ac:dyDescent="0.2">
      <c r="D3703" s="236"/>
    </row>
    <row r="3704" spans="4:4" x14ac:dyDescent="0.2">
      <c r="D3704" s="236"/>
    </row>
    <row r="3705" spans="4:4" x14ac:dyDescent="0.2">
      <c r="D3705" s="236"/>
    </row>
    <row r="3706" spans="4:4" x14ac:dyDescent="0.2">
      <c r="D3706" s="236"/>
    </row>
    <row r="3707" spans="4:4" x14ac:dyDescent="0.2">
      <c r="D3707" s="236"/>
    </row>
    <row r="3708" spans="4:4" x14ac:dyDescent="0.2">
      <c r="D3708" s="236"/>
    </row>
    <row r="3709" spans="4:4" x14ac:dyDescent="0.2">
      <c r="D3709" s="236"/>
    </row>
    <row r="3710" spans="4:4" x14ac:dyDescent="0.2">
      <c r="D3710" s="236"/>
    </row>
    <row r="3711" spans="4:4" x14ac:dyDescent="0.2">
      <c r="D3711" s="236"/>
    </row>
    <row r="3712" spans="4:4" x14ac:dyDescent="0.2">
      <c r="D3712" s="236"/>
    </row>
    <row r="3713" spans="4:4" x14ac:dyDescent="0.2">
      <c r="D3713" s="236"/>
    </row>
    <row r="3714" spans="4:4" x14ac:dyDescent="0.2">
      <c r="D3714" s="236"/>
    </row>
    <row r="3715" spans="4:4" x14ac:dyDescent="0.2">
      <c r="D3715" s="236"/>
    </row>
    <row r="3716" spans="4:4" x14ac:dyDescent="0.2">
      <c r="D3716" s="236"/>
    </row>
    <row r="3717" spans="4:4" x14ac:dyDescent="0.2">
      <c r="D3717" s="236"/>
    </row>
    <row r="3718" spans="4:4" x14ac:dyDescent="0.2">
      <c r="D3718" s="236"/>
    </row>
    <row r="3719" spans="4:4" x14ac:dyDescent="0.2">
      <c r="D3719" s="236"/>
    </row>
    <row r="3720" spans="4:4" x14ac:dyDescent="0.2">
      <c r="D3720" s="236"/>
    </row>
    <row r="3721" spans="4:4" x14ac:dyDescent="0.2">
      <c r="D3721" s="236"/>
    </row>
    <row r="3722" spans="4:4" x14ac:dyDescent="0.2">
      <c r="D3722" s="236"/>
    </row>
    <row r="3723" spans="4:4" x14ac:dyDescent="0.2">
      <c r="D3723" s="236"/>
    </row>
    <row r="3724" spans="4:4" x14ac:dyDescent="0.2">
      <c r="D3724" s="236"/>
    </row>
    <row r="3725" spans="4:4" x14ac:dyDescent="0.2">
      <c r="D3725" s="236"/>
    </row>
    <row r="3726" spans="4:4" x14ac:dyDescent="0.2">
      <c r="D3726" s="236"/>
    </row>
    <row r="3727" spans="4:4" x14ac:dyDescent="0.2">
      <c r="D3727" s="236"/>
    </row>
    <row r="3728" spans="4:4" x14ac:dyDescent="0.2">
      <c r="D3728" s="236"/>
    </row>
    <row r="3729" spans="4:4" x14ac:dyDescent="0.2">
      <c r="D3729" s="236"/>
    </row>
    <row r="3730" spans="4:4" x14ac:dyDescent="0.2">
      <c r="D3730" s="236"/>
    </row>
    <row r="3731" spans="4:4" x14ac:dyDescent="0.2">
      <c r="D3731" s="236"/>
    </row>
    <row r="3732" spans="4:4" x14ac:dyDescent="0.2">
      <c r="D3732" s="236"/>
    </row>
    <row r="3733" spans="4:4" x14ac:dyDescent="0.2">
      <c r="D3733" s="236"/>
    </row>
    <row r="3734" spans="4:4" x14ac:dyDescent="0.2">
      <c r="D3734" s="236"/>
    </row>
    <row r="3735" spans="4:4" x14ac:dyDescent="0.2">
      <c r="D3735" s="236"/>
    </row>
    <row r="3736" spans="4:4" x14ac:dyDescent="0.2">
      <c r="D3736" s="236"/>
    </row>
    <row r="3737" spans="4:4" x14ac:dyDescent="0.2">
      <c r="D3737" s="236"/>
    </row>
    <row r="3738" spans="4:4" x14ac:dyDescent="0.2">
      <c r="D3738" s="236"/>
    </row>
    <row r="3739" spans="4:4" x14ac:dyDescent="0.2">
      <c r="D3739" s="236"/>
    </row>
    <row r="3740" spans="4:4" x14ac:dyDescent="0.2">
      <c r="D3740" s="236"/>
    </row>
    <row r="3741" spans="4:4" x14ac:dyDescent="0.2">
      <c r="D3741" s="236"/>
    </row>
    <row r="3742" spans="4:4" x14ac:dyDescent="0.2">
      <c r="D3742" s="236"/>
    </row>
    <row r="3743" spans="4:4" x14ac:dyDescent="0.2">
      <c r="D3743" s="236"/>
    </row>
    <row r="3744" spans="4:4" x14ac:dyDescent="0.2">
      <c r="D3744" s="236"/>
    </row>
    <row r="3745" spans="4:4" x14ac:dyDescent="0.2">
      <c r="D3745" s="236"/>
    </row>
    <row r="3746" spans="4:4" x14ac:dyDescent="0.2">
      <c r="D3746" s="236"/>
    </row>
    <row r="3747" spans="4:4" x14ac:dyDescent="0.2">
      <c r="D3747" s="236"/>
    </row>
    <row r="3748" spans="4:4" x14ac:dyDescent="0.2">
      <c r="D3748" s="236"/>
    </row>
    <row r="3749" spans="4:4" x14ac:dyDescent="0.2">
      <c r="D3749" s="236"/>
    </row>
    <row r="3750" spans="4:4" x14ac:dyDescent="0.2">
      <c r="D3750" s="236"/>
    </row>
    <row r="3751" spans="4:4" x14ac:dyDescent="0.2">
      <c r="D3751" s="236"/>
    </row>
    <row r="3752" spans="4:4" x14ac:dyDescent="0.2">
      <c r="D3752" s="236"/>
    </row>
    <row r="3753" spans="4:4" x14ac:dyDescent="0.2">
      <c r="D3753" s="236"/>
    </row>
    <row r="3754" spans="4:4" x14ac:dyDescent="0.2">
      <c r="D3754" s="236"/>
    </row>
    <row r="3755" spans="4:4" x14ac:dyDescent="0.2">
      <c r="D3755" s="236"/>
    </row>
    <row r="3756" spans="4:4" x14ac:dyDescent="0.2">
      <c r="D3756" s="236"/>
    </row>
    <row r="3757" spans="4:4" x14ac:dyDescent="0.2">
      <c r="D3757" s="236"/>
    </row>
    <row r="3758" spans="4:4" x14ac:dyDescent="0.2">
      <c r="D3758" s="236"/>
    </row>
    <row r="3759" spans="4:4" x14ac:dyDescent="0.2">
      <c r="D3759" s="236"/>
    </row>
    <row r="3760" spans="4:4" x14ac:dyDescent="0.2">
      <c r="D3760" s="236"/>
    </row>
    <row r="3761" spans="4:4" x14ac:dyDescent="0.2">
      <c r="D3761" s="236"/>
    </row>
    <row r="3762" spans="4:4" x14ac:dyDescent="0.2">
      <c r="D3762" s="236"/>
    </row>
    <row r="3763" spans="4:4" x14ac:dyDescent="0.2">
      <c r="D3763" s="236"/>
    </row>
    <row r="3764" spans="4:4" x14ac:dyDescent="0.2">
      <c r="D3764" s="236"/>
    </row>
    <row r="3765" spans="4:4" x14ac:dyDescent="0.2">
      <c r="D3765" s="236"/>
    </row>
    <row r="3766" spans="4:4" x14ac:dyDescent="0.2">
      <c r="D3766" s="236"/>
    </row>
    <row r="3767" spans="4:4" x14ac:dyDescent="0.2">
      <c r="D3767" s="236"/>
    </row>
    <row r="3768" spans="4:4" x14ac:dyDescent="0.2">
      <c r="D3768" s="236"/>
    </row>
    <row r="3769" spans="4:4" x14ac:dyDescent="0.2">
      <c r="D3769" s="236"/>
    </row>
    <row r="3770" spans="4:4" x14ac:dyDescent="0.2">
      <c r="D3770" s="236"/>
    </row>
    <row r="3771" spans="4:4" x14ac:dyDescent="0.2">
      <c r="D3771" s="236"/>
    </row>
    <row r="3772" spans="4:4" x14ac:dyDescent="0.2">
      <c r="D3772" s="236"/>
    </row>
    <row r="3773" spans="4:4" x14ac:dyDescent="0.2">
      <c r="D3773" s="236"/>
    </row>
    <row r="3774" spans="4:4" x14ac:dyDescent="0.2">
      <c r="D3774" s="236"/>
    </row>
    <row r="3775" spans="4:4" x14ac:dyDescent="0.2">
      <c r="D3775" s="236"/>
    </row>
    <row r="3776" spans="4:4" x14ac:dyDescent="0.2">
      <c r="D3776" s="236"/>
    </row>
    <row r="3777" spans="4:4" x14ac:dyDescent="0.2">
      <c r="D3777" s="236"/>
    </row>
    <row r="3778" spans="4:4" x14ac:dyDescent="0.2">
      <c r="D3778" s="236"/>
    </row>
    <row r="3779" spans="4:4" x14ac:dyDescent="0.2">
      <c r="D3779" s="236"/>
    </row>
    <row r="3780" spans="4:4" x14ac:dyDescent="0.2">
      <c r="D3780" s="236"/>
    </row>
    <row r="3781" spans="4:4" x14ac:dyDescent="0.2">
      <c r="D3781" s="236"/>
    </row>
    <row r="3782" spans="4:4" x14ac:dyDescent="0.2">
      <c r="D3782" s="236"/>
    </row>
    <row r="3783" spans="4:4" x14ac:dyDescent="0.2">
      <c r="D3783" s="236"/>
    </row>
    <row r="3784" spans="4:4" x14ac:dyDescent="0.2">
      <c r="D3784" s="236"/>
    </row>
    <row r="3785" spans="4:4" x14ac:dyDescent="0.2">
      <c r="D3785" s="236"/>
    </row>
    <row r="3786" spans="4:4" x14ac:dyDescent="0.2">
      <c r="D3786" s="236"/>
    </row>
    <row r="3787" spans="4:4" x14ac:dyDescent="0.2">
      <c r="D3787" s="236"/>
    </row>
    <row r="3788" spans="4:4" x14ac:dyDescent="0.2">
      <c r="D3788" s="236"/>
    </row>
    <row r="3789" spans="4:4" x14ac:dyDescent="0.2">
      <c r="D3789" s="236"/>
    </row>
    <row r="3790" spans="4:4" x14ac:dyDescent="0.2">
      <c r="D3790" s="236"/>
    </row>
    <row r="3791" spans="4:4" x14ac:dyDescent="0.2">
      <c r="D3791" s="236"/>
    </row>
    <row r="3792" spans="4:4" x14ac:dyDescent="0.2">
      <c r="D3792" s="236"/>
    </row>
    <row r="3793" spans="4:4" x14ac:dyDescent="0.2">
      <c r="D3793" s="236"/>
    </row>
    <row r="3794" spans="4:4" x14ac:dyDescent="0.2">
      <c r="D3794" s="236"/>
    </row>
    <row r="3795" spans="4:4" x14ac:dyDescent="0.2">
      <c r="D3795" s="236"/>
    </row>
    <row r="3796" spans="4:4" x14ac:dyDescent="0.2">
      <c r="D3796" s="236"/>
    </row>
    <row r="3797" spans="4:4" x14ac:dyDescent="0.2">
      <c r="D3797" s="236"/>
    </row>
    <row r="3798" spans="4:4" x14ac:dyDescent="0.2">
      <c r="D3798" s="236"/>
    </row>
    <row r="3799" spans="4:4" x14ac:dyDescent="0.2">
      <c r="D3799" s="236"/>
    </row>
    <row r="3800" spans="4:4" x14ac:dyDescent="0.2">
      <c r="D3800" s="236"/>
    </row>
    <row r="3801" spans="4:4" x14ac:dyDescent="0.2">
      <c r="D3801" s="236"/>
    </row>
    <row r="3802" spans="4:4" x14ac:dyDescent="0.2">
      <c r="D3802" s="236"/>
    </row>
    <row r="3803" spans="4:4" x14ac:dyDescent="0.2">
      <c r="D3803" s="236"/>
    </row>
    <row r="3804" spans="4:4" x14ac:dyDescent="0.2">
      <c r="D3804" s="236"/>
    </row>
    <row r="3805" spans="4:4" x14ac:dyDescent="0.2">
      <c r="D3805" s="236"/>
    </row>
    <row r="3806" spans="4:4" x14ac:dyDescent="0.2">
      <c r="D3806" s="236"/>
    </row>
    <row r="3807" spans="4:4" x14ac:dyDescent="0.2">
      <c r="D3807" s="236"/>
    </row>
    <row r="3808" spans="4:4" x14ac:dyDescent="0.2">
      <c r="D3808" s="236"/>
    </row>
    <row r="3809" spans="4:4" x14ac:dyDescent="0.2">
      <c r="D3809" s="236"/>
    </row>
    <row r="3810" spans="4:4" x14ac:dyDescent="0.2">
      <c r="D3810" s="236"/>
    </row>
    <row r="3811" spans="4:4" x14ac:dyDescent="0.2">
      <c r="D3811" s="236"/>
    </row>
    <row r="3812" spans="4:4" x14ac:dyDescent="0.2">
      <c r="D3812" s="236"/>
    </row>
    <row r="3813" spans="4:4" x14ac:dyDescent="0.2">
      <c r="D3813" s="236"/>
    </row>
    <row r="3814" spans="4:4" x14ac:dyDescent="0.2">
      <c r="D3814" s="236"/>
    </row>
    <row r="3815" spans="4:4" x14ac:dyDescent="0.2">
      <c r="D3815" s="236"/>
    </row>
    <row r="3816" spans="4:4" x14ac:dyDescent="0.2">
      <c r="D3816" s="236"/>
    </row>
    <row r="3817" spans="4:4" x14ac:dyDescent="0.2">
      <c r="D3817" s="236"/>
    </row>
    <row r="3818" spans="4:4" x14ac:dyDescent="0.2">
      <c r="D3818" s="236"/>
    </row>
    <row r="3819" spans="4:4" x14ac:dyDescent="0.2">
      <c r="D3819" s="236"/>
    </row>
    <row r="3820" spans="4:4" x14ac:dyDescent="0.2">
      <c r="D3820" s="236"/>
    </row>
    <row r="3821" spans="4:4" x14ac:dyDescent="0.2">
      <c r="D3821" s="236"/>
    </row>
    <row r="3822" spans="4:4" x14ac:dyDescent="0.2">
      <c r="D3822" s="236"/>
    </row>
    <row r="3823" spans="4:4" x14ac:dyDescent="0.2">
      <c r="D3823" s="236"/>
    </row>
    <row r="3824" spans="4:4" x14ac:dyDescent="0.2">
      <c r="D3824" s="236"/>
    </row>
    <row r="3825" spans="4:4" x14ac:dyDescent="0.2">
      <c r="D3825" s="236"/>
    </row>
    <row r="3826" spans="4:4" x14ac:dyDescent="0.2">
      <c r="D3826" s="236"/>
    </row>
    <row r="3827" spans="4:4" x14ac:dyDescent="0.2">
      <c r="D3827" s="236"/>
    </row>
    <row r="3828" spans="4:4" x14ac:dyDescent="0.2">
      <c r="D3828" s="236"/>
    </row>
    <row r="3829" spans="4:4" x14ac:dyDescent="0.2">
      <c r="D3829" s="236"/>
    </row>
    <row r="3830" spans="4:4" x14ac:dyDescent="0.2">
      <c r="D3830" s="236"/>
    </row>
    <row r="3831" spans="4:4" x14ac:dyDescent="0.2">
      <c r="D3831" s="236"/>
    </row>
    <row r="3832" spans="4:4" x14ac:dyDescent="0.2">
      <c r="D3832" s="236"/>
    </row>
    <row r="3833" spans="4:4" x14ac:dyDescent="0.2">
      <c r="D3833" s="236"/>
    </row>
    <row r="3834" spans="4:4" x14ac:dyDescent="0.2">
      <c r="D3834" s="236"/>
    </row>
    <row r="3835" spans="4:4" x14ac:dyDescent="0.2">
      <c r="D3835" s="236"/>
    </row>
    <row r="3836" spans="4:4" x14ac:dyDescent="0.2">
      <c r="D3836" s="236"/>
    </row>
    <row r="3837" spans="4:4" x14ac:dyDescent="0.2">
      <c r="D3837" s="236"/>
    </row>
    <row r="3838" spans="4:4" x14ac:dyDescent="0.2">
      <c r="D3838" s="236"/>
    </row>
    <row r="3839" spans="4:4" x14ac:dyDescent="0.2">
      <c r="D3839" s="236"/>
    </row>
    <row r="3840" spans="4:4" x14ac:dyDescent="0.2">
      <c r="D3840" s="236"/>
    </row>
    <row r="3841" spans="4:4" x14ac:dyDescent="0.2">
      <c r="D3841" s="236"/>
    </row>
    <row r="3842" spans="4:4" x14ac:dyDescent="0.2">
      <c r="D3842" s="236"/>
    </row>
    <row r="3843" spans="4:4" x14ac:dyDescent="0.2">
      <c r="D3843" s="236"/>
    </row>
    <row r="3844" spans="4:4" x14ac:dyDescent="0.2">
      <c r="D3844" s="236"/>
    </row>
    <row r="3845" spans="4:4" x14ac:dyDescent="0.2">
      <c r="D3845" s="236"/>
    </row>
    <row r="3846" spans="4:4" x14ac:dyDescent="0.2">
      <c r="D3846" s="236"/>
    </row>
    <row r="3847" spans="4:4" x14ac:dyDescent="0.2">
      <c r="D3847" s="236"/>
    </row>
    <row r="3848" spans="4:4" x14ac:dyDescent="0.2">
      <c r="D3848" s="236"/>
    </row>
    <row r="3849" spans="4:4" x14ac:dyDescent="0.2">
      <c r="D3849" s="236"/>
    </row>
    <row r="3850" spans="4:4" x14ac:dyDescent="0.2">
      <c r="D3850" s="236"/>
    </row>
    <row r="3851" spans="4:4" x14ac:dyDescent="0.2">
      <c r="D3851" s="236"/>
    </row>
    <row r="3852" spans="4:4" x14ac:dyDescent="0.2">
      <c r="D3852" s="236"/>
    </row>
    <row r="3853" spans="4:4" x14ac:dyDescent="0.2">
      <c r="D3853" s="236"/>
    </row>
    <row r="3854" spans="4:4" x14ac:dyDescent="0.2">
      <c r="D3854" s="236"/>
    </row>
    <row r="3855" spans="4:4" x14ac:dyDescent="0.2">
      <c r="D3855" s="236"/>
    </row>
    <row r="3856" spans="4:4" x14ac:dyDescent="0.2">
      <c r="D3856" s="236"/>
    </row>
    <row r="3857" spans="4:4" x14ac:dyDescent="0.2">
      <c r="D3857" s="236"/>
    </row>
    <row r="3858" spans="4:4" x14ac:dyDescent="0.2">
      <c r="D3858" s="236"/>
    </row>
    <row r="3859" spans="4:4" x14ac:dyDescent="0.2">
      <c r="D3859" s="236"/>
    </row>
    <row r="3860" spans="4:4" x14ac:dyDescent="0.2">
      <c r="D3860" s="236"/>
    </row>
    <row r="3861" spans="4:4" x14ac:dyDescent="0.2">
      <c r="D3861" s="236"/>
    </row>
    <row r="3862" spans="4:4" x14ac:dyDescent="0.2">
      <c r="D3862" s="236"/>
    </row>
    <row r="3863" spans="4:4" x14ac:dyDescent="0.2">
      <c r="D3863" s="236"/>
    </row>
    <row r="3864" spans="4:4" x14ac:dyDescent="0.2">
      <c r="D3864" s="236"/>
    </row>
    <row r="3865" spans="4:4" x14ac:dyDescent="0.2">
      <c r="D3865" s="236"/>
    </row>
    <row r="3866" spans="4:4" x14ac:dyDescent="0.2">
      <c r="D3866" s="236"/>
    </row>
    <row r="3867" spans="4:4" x14ac:dyDescent="0.2">
      <c r="D3867" s="236"/>
    </row>
    <row r="3868" spans="4:4" x14ac:dyDescent="0.2">
      <c r="D3868" s="236"/>
    </row>
    <row r="3869" spans="4:4" x14ac:dyDescent="0.2">
      <c r="D3869" s="236"/>
    </row>
    <row r="3870" spans="4:4" x14ac:dyDescent="0.2">
      <c r="D3870" s="236"/>
    </row>
    <row r="3871" spans="4:4" x14ac:dyDescent="0.2">
      <c r="D3871" s="236"/>
    </row>
    <row r="3872" spans="4:4" x14ac:dyDescent="0.2">
      <c r="D3872" s="236"/>
    </row>
    <row r="3873" spans="4:4" x14ac:dyDescent="0.2">
      <c r="D3873" s="236"/>
    </row>
    <row r="3874" spans="4:4" x14ac:dyDescent="0.2">
      <c r="D3874" s="236"/>
    </row>
    <row r="3875" spans="4:4" x14ac:dyDescent="0.2">
      <c r="D3875" s="236"/>
    </row>
    <row r="3876" spans="4:4" x14ac:dyDescent="0.2">
      <c r="D3876" s="236"/>
    </row>
    <row r="3877" spans="4:4" x14ac:dyDescent="0.2">
      <c r="D3877" s="236"/>
    </row>
    <row r="3878" spans="4:4" x14ac:dyDescent="0.2">
      <c r="D3878" s="236"/>
    </row>
    <row r="3879" spans="4:4" x14ac:dyDescent="0.2">
      <c r="D3879" s="236"/>
    </row>
    <row r="3880" spans="4:4" x14ac:dyDescent="0.2">
      <c r="D3880" s="236"/>
    </row>
    <row r="3881" spans="4:4" x14ac:dyDescent="0.2">
      <c r="D3881" s="236"/>
    </row>
    <row r="3882" spans="4:4" x14ac:dyDescent="0.2">
      <c r="D3882" s="236"/>
    </row>
    <row r="3883" spans="4:4" x14ac:dyDescent="0.2">
      <c r="D3883" s="236"/>
    </row>
    <row r="3884" spans="4:4" x14ac:dyDescent="0.2">
      <c r="D3884" s="236"/>
    </row>
    <row r="3885" spans="4:4" x14ac:dyDescent="0.2">
      <c r="D3885" s="236"/>
    </row>
    <row r="3886" spans="4:4" x14ac:dyDescent="0.2">
      <c r="D3886" s="236"/>
    </row>
    <row r="3887" spans="4:4" x14ac:dyDescent="0.2">
      <c r="D3887" s="236"/>
    </row>
    <row r="3888" spans="4:4" x14ac:dyDescent="0.2">
      <c r="D3888" s="236"/>
    </row>
    <row r="3889" spans="4:4" x14ac:dyDescent="0.2">
      <c r="D3889" s="236"/>
    </row>
    <row r="3890" spans="4:4" x14ac:dyDescent="0.2">
      <c r="D3890" s="236"/>
    </row>
    <row r="3891" spans="4:4" x14ac:dyDescent="0.2">
      <c r="D3891" s="236"/>
    </row>
    <row r="3892" spans="4:4" x14ac:dyDescent="0.2">
      <c r="D3892" s="236"/>
    </row>
    <row r="3893" spans="4:4" x14ac:dyDescent="0.2">
      <c r="D3893" s="236"/>
    </row>
    <row r="3894" spans="4:4" x14ac:dyDescent="0.2">
      <c r="D3894" s="236"/>
    </row>
    <row r="3895" spans="4:4" x14ac:dyDescent="0.2">
      <c r="D3895" s="236"/>
    </row>
    <row r="3896" spans="4:4" x14ac:dyDescent="0.2">
      <c r="D3896" s="236"/>
    </row>
    <row r="3897" spans="4:4" x14ac:dyDescent="0.2">
      <c r="D3897" s="236"/>
    </row>
    <row r="3898" spans="4:4" x14ac:dyDescent="0.2">
      <c r="D3898" s="236"/>
    </row>
    <row r="3899" spans="4:4" x14ac:dyDescent="0.2">
      <c r="D3899" s="236"/>
    </row>
    <row r="3900" spans="4:4" x14ac:dyDescent="0.2">
      <c r="D3900" s="236"/>
    </row>
    <row r="3901" spans="4:4" x14ac:dyDescent="0.2">
      <c r="D3901" s="236"/>
    </row>
    <row r="3902" spans="4:4" x14ac:dyDescent="0.2">
      <c r="D3902" s="236"/>
    </row>
    <row r="3903" spans="4:4" x14ac:dyDescent="0.2">
      <c r="D3903" s="236"/>
    </row>
    <row r="3904" spans="4:4" x14ac:dyDescent="0.2">
      <c r="D3904" s="236"/>
    </row>
    <row r="3905" spans="4:4" x14ac:dyDescent="0.2">
      <c r="D3905" s="236"/>
    </row>
    <row r="3906" spans="4:4" x14ac:dyDescent="0.2">
      <c r="D3906" s="236"/>
    </row>
    <row r="3907" spans="4:4" x14ac:dyDescent="0.2">
      <c r="D3907" s="236"/>
    </row>
    <row r="3908" spans="4:4" x14ac:dyDescent="0.2">
      <c r="D3908" s="236"/>
    </row>
    <row r="3909" spans="4:4" x14ac:dyDescent="0.2">
      <c r="D3909" s="236"/>
    </row>
    <row r="3910" spans="4:4" x14ac:dyDescent="0.2">
      <c r="D3910" s="236"/>
    </row>
    <row r="3911" spans="4:4" x14ac:dyDescent="0.2">
      <c r="D3911" s="236"/>
    </row>
    <row r="3912" spans="4:4" x14ac:dyDescent="0.2">
      <c r="D3912" s="236"/>
    </row>
    <row r="3913" spans="4:4" x14ac:dyDescent="0.2">
      <c r="D3913" s="236"/>
    </row>
    <row r="3914" spans="4:4" x14ac:dyDescent="0.2">
      <c r="D3914" s="236"/>
    </row>
    <row r="3915" spans="4:4" x14ac:dyDescent="0.2">
      <c r="D3915" s="236"/>
    </row>
    <row r="3916" spans="4:4" x14ac:dyDescent="0.2">
      <c r="D3916" s="236"/>
    </row>
    <row r="3917" spans="4:4" x14ac:dyDescent="0.2">
      <c r="D3917" s="236"/>
    </row>
    <row r="3918" spans="4:4" x14ac:dyDescent="0.2">
      <c r="D3918" s="236"/>
    </row>
    <row r="3919" spans="4:4" x14ac:dyDescent="0.2">
      <c r="D3919" s="236"/>
    </row>
    <row r="3920" spans="4:4" x14ac:dyDescent="0.2">
      <c r="D3920" s="236"/>
    </row>
    <row r="3921" spans="4:4" x14ac:dyDescent="0.2">
      <c r="D3921" s="236"/>
    </row>
    <row r="3922" spans="4:4" x14ac:dyDescent="0.2">
      <c r="D3922" s="236"/>
    </row>
    <row r="3923" spans="4:4" x14ac:dyDescent="0.2">
      <c r="D3923" s="236"/>
    </row>
    <row r="3924" spans="4:4" x14ac:dyDescent="0.2">
      <c r="D3924" s="236"/>
    </row>
    <row r="3925" spans="4:4" x14ac:dyDescent="0.2">
      <c r="D3925" s="236"/>
    </row>
    <row r="3926" spans="4:4" x14ac:dyDescent="0.2">
      <c r="D3926" s="236"/>
    </row>
    <row r="3927" spans="4:4" x14ac:dyDescent="0.2">
      <c r="D3927" s="236"/>
    </row>
    <row r="3928" spans="4:4" x14ac:dyDescent="0.2">
      <c r="D3928" s="236"/>
    </row>
    <row r="3929" spans="4:4" x14ac:dyDescent="0.2">
      <c r="D3929" s="236"/>
    </row>
    <row r="3930" spans="4:4" x14ac:dyDescent="0.2">
      <c r="D3930" s="236"/>
    </row>
    <row r="3931" spans="4:4" x14ac:dyDescent="0.2">
      <c r="D3931" s="236"/>
    </row>
    <row r="3932" spans="4:4" x14ac:dyDescent="0.2">
      <c r="D3932" s="236"/>
    </row>
    <row r="3933" spans="4:4" x14ac:dyDescent="0.2">
      <c r="D3933" s="236"/>
    </row>
    <row r="3934" spans="4:4" x14ac:dyDescent="0.2">
      <c r="D3934" s="236"/>
    </row>
    <row r="3935" spans="4:4" x14ac:dyDescent="0.2">
      <c r="D3935" s="236"/>
    </row>
    <row r="3936" spans="4:4" x14ac:dyDescent="0.2">
      <c r="D3936" s="236"/>
    </row>
    <row r="3937" spans="4:4" x14ac:dyDescent="0.2">
      <c r="D3937" s="236"/>
    </row>
    <row r="3938" spans="4:4" x14ac:dyDescent="0.2">
      <c r="D3938" s="236"/>
    </row>
    <row r="3939" spans="4:4" x14ac:dyDescent="0.2">
      <c r="D3939" s="236"/>
    </row>
    <row r="3940" spans="4:4" x14ac:dyDescent="0.2">
      <c r="D3940" s="236"/>
    </row>
    <row r="3941" spans="4:4" x14ac:dyDescent="0.2">
      <c r="D3941" s="236"/>
    </row>
    <row r="3942" spans="4:4" x14ac:dyDescent="0.2">
      <c r="D3942" s="236"/>
    </row>
    <row r="3943" spans="4:4" x14ac:dyDescent="0.2">
      <c r="D3943" s="236"/>
    </row>
    <row r="3944" spans="4:4" x14ac:dyDescent="0.2">
      <c r="D3944" s="236"/>
    </row>
    <row r="3945" spans="4:4" x14ac:dyDescent="0.2">
      <c r="D3945" s="236"/>
    </row>
    <row r="3946" spans="4:4" x14ac:dyDescent="0.2">
      <c r="D3946" s="236"/>
    </row>
    <row r="3947" spans="4:4" x14ac:dyDescent="0.2">
      <c r="D3947" s="236"/>
    </row>
    <row r="3948" spans="4:4" x14ac:dyDescent="0.2">
      <c r="D3948" s="236"/>
    </row>
    <row r="3949" spans="4:4" x14ac:dyDescent="0.2">
      <c r="D3949" s="236"/>
    </row>
    <row r="3950" spans="4:4" x14ac:dyDescent="0.2">
      <c r="D3950" s="236"/>
    </row>
    <row r="3951" spans="4:4" x14ac:dyDescent="0.2">
      <c r="D3951" s="236"/>
    </row>
    <row r="3952" spans="4:4" x14ac:dyDescent="0.2">
      <c r="D3952" s="236"/>
    </row>
    <row r="3953" spans="4:4" x14ac:dyDescent="0.2">
      <c r="D3953" s="236"/>
    </row>
    <row r="3954" spans="4:4" x14ac:dyDescent="0.2">
      <c r="D3954" s="236"/>
    </row>
    <row r="3955" spans="4:4" x14ac:dyDescent="0.2">
      <c r="D3955" s="236"/>
    </row>
    <row r="3956" spans="4:4" x14ac:dyDescent="0.2">
      <c r="D3956" s="236"/>
    </row>
    <row r="3957" spans="4:4" x14ac:dyDescent="0.2">
      <c r="D3957" s="236"/>
    </row>
    <row r="3958" spans="4:4" x14ac:dyDescent="0.2">
      <c r="D3958" s="236"/>
    </row>
    <row r="3959" spans="4:4" x14ac:dyDescent="0.2">
      <c r="D3959" s="236"/>
    </row>
    <row r="3960" spans="4:4" x14ac:dyDescent="0.2">
      <c r="D3960" s="236"/>
    </row>
    <row r="3961" spans="4:4" x14ac:dyDescent="0.2">
      <c r="D3961" s="236"/>
    </row>
    <row r="3962" spans="4:4" x14ac:dyDescent="0.2">
      <c r="D3962" s="236"/>
    </row>
    <row r="3963" spans="4:4" x14ac:dyDescent="0.2">
      <c r="D3963" s="236"/>
    </row>
    <row r="3964" spans="4:4" x14ac:dyDescent="0.2">
      <c r="D3964" s="236"/>
    </row>
    <row r="3965" spans="4:4" x14ac:dyDescent="0.2">
      <c r="D3965" s="236"/>
    </row>
    <row r="3966" spans="4:4" x14ac:dyDescent="0.2">
      <c r="D3966" s="236"/>
    </row>
    <row r="3967" spans="4:4" x14ac:dyDescent="0.2">
      <c r="D3967" s="236"/>
    </row>
    <row r="3968" spans="4:4" x14ac:dyDescent="0.2">
      <c r="D3968" s="236"/>
    </row>
    <row r="3969" spans="4:4" x14ac:dyDescent="0.2">
      <c r="D3969" s="236"/>
    </row>
    <row r="3970" spans="4:4" x14ac:dyDescent="0.2">
      <c r="D3970" s="236"/>
    </row>
    <row r="3971" spans="4:4" x14ac:dyDescent="0.2">
      <c r="D3971" s="236"/>
    </row>
    <row r="3972" spans="4:4" x14ac:dyDescent="0.2">
      <c r="D3972" s="236"/>
    </row>
    <row r="3973" spans="4:4" x14ac:dyDescent="0.2">
      <c r="D3973" s="236"/>
    </row>
    <row r="3974" spans="4:4" x14ac:dyDescent="0.2">
      <c r="D3974" s="236"/>
    </row>
    <row r="3975" spans="4:4" x14ac:dyDescent="0.2">
      <c r="D3975" s="236"/>
    </row>
    <row r="3976" spans="4:4" x14ac:dyDescent="0.2">
      <c r="D3976" s="236"/>
    </row>
    <row r="3977" spans="4:4" x14ac:dyDescent="0.2">
      <c r="D3977" s="236"/>
    </row>
    <row r="3978" spans="4:4" x14ac:dyDescent="0.2">
      <c r="D3978" s="236"/>
    </row>
    <row r="3979" spans="4:4" x14ac:dyDescent="0.2">
      <c r="D3979" s="236"/>
    </row>
    <row r="3980" spans="4:4" x14ac:dyDescent="0.2">
      <c r="D3980" s="236"/>
    </row>
    <row r="3981" spans="4:4" x14ac:dyDescent="0.2">
      <c r="D3981" s="236"/>
    </row>
    <row r="3982" spans="4:4" x14ac:dyDescent="0.2">
      <c r="D3982" s="236"/>
    </row>
    <row r="3983" spans="4:4" x14ac:dyDescent="0.2">
      <c r="D3983" s="236"/>
    </row>
    <row r="3984" spans="4:4" x14ac:dyDescent="0.2">
      <c r="D3984" s="236"/>
    </row>
    <row r="3985" spans="4:4" x14ac:dyDescent="0.2">
      <c r="D3985" s="236"/>
    </row>
    <row r="3986" spans="4:4" x14ac:dyDescent="0.2">
      <c r="D3986" s="236"/>
    </row>
    <row r="3987" spans="4:4" x14ac:dyDescent="0.2">
      <c r="D3987" s="236"/>
    </row>
    <row r="3988" spans="4:4" x14ac:dyDescent="0.2">
      <c r="D3988" s="236"/>
    </row>
    <row r="3989" spans="4:4" x14ac:dyDescent="0.2">
      <c r="D3989" s="236"/>
    </row>
    <row r="3990" spans="4:4" x14ac:dyDescent="0.2">
      <c r="D3990" s="236"/>
    </row>
    <row r="3991" spans="4:4" x14ac:dyDescent="0.2">
      <c r="D3991" s="236"/>
    </row>
    <row r="3992" spans="4:4" x14ac:dyDescent="0.2">
      <c r="D3992" s="236"/>
    </row>
    <row r="3993" spans="4:4" x14ac:dyDescent="0.2">
      <c r="D3993" s="236"/>
    </row>
    <row r="3994" spans="4:4" x14ac:dyDescent="0.2">
      <c r="D3994" s="236"/>
    </row>
    <row r="3995" spans="4:4" x14ac:dyDescent="0.2">
      <c r="D3995" s="236"/>
    </row>
    <row r="3996" spans="4:4" x14ac:dyDescent="0.2">
      <c r="D3996" s="236"/>
    </row>
    <row r="3997" spans="4:4" x14ac:dyDescent="0.2">
      <c r="D3997" s="236"/>
    </row>
    <row r="3998" spans="4:4" x14ac:dyDescent="0.2">
      <c r="D3998" s="236"/>
    </row>
    <row r="3999" spans="4:4" x14ac:dyDescent="0.2">
      <c r="D3999" s="236"/>
    </row>
    <row r="4000" spans="4:4" x14ac:dyDescent="0.2">
      <c r="D4000" s="236"/>
    </row>
    <row r="4001" spans="4:4" x14ac:dyDescent="0.2">
      <c r="D4001" s="236"/>
    </row>
    <row r="4002" spans="4:4" x14ac:dyDescent="0.2">
      <c r="D4002" s="236"/>
    </row>
    <row r="4003" spans="4:4" x14ac:dyDescent="0.2">
      <c r="D4003" s="236"/>
    </row>
    <row r="4004" spans="4:4" x14ac:dyDescent="0.2">
      <c r="D4004" s="236"/>
    </row>
    <row r="4005" spans="4:4" x14ac:dyDescent="0.2">
      <c r="D4005" s="236"/>
    </row>
    <row r="4006" spans="4:4" x14ac:dyDescent="0.2">
      <c r="D4006" s="236"/>
    </row>
    <row r="4007" spans="4:4" x14ac:dyDescent="0.2">
      <c r="D4007" s="236"/>
    </row>
    <row r="4008" spans="4:4" x14ac:dyDescent="0.2">
      <c r="D4008" s="236"/>
    </row>
    <row r="4009" spans="4:4" x14ac:dyDescent="0.2">
      <c r="D4009" s="236"/>
    </row>
    <row r="4010" spans="4:4" x14ac:dyDescent="0.2">
      <c r="D4010" s="236"/>
    </row>
    <row r="4011" spans="4:4" x14ac:dyDescent="0.2">
      <c r="D4011" s="236"/>
    </row>
    <row r="4012" spans="4:4" x14ac:dyDescent="0.2">
      <c r="D4012" s="236"/>
    </row>
    <row r="4013" spans="4:4" x14ac:dyDescent="0.2">
      <c r="D4013" s="236"/>
    </row>
    <row r="4014" spans="4:4" x14ac:dyDescent="0.2">
      <c r="D4014" s="236"/>
    </row>
    <row r="4015" spans="4:4" x14ac:dyDescent="0.2">
      <c r="D4015" s="236"/>
    </row>
    <row r="4016" spans="4:4" x14ac:dyDescent="0.2">
      <c r="D4016" s="236"/>
    </row>
    <row r="4017" spans="4:4" x14ac:dyDescent="0.2">
      <c r="D4017" s="236"/>
    </row>
    <row r="4018" spans="4:4" x14ac:dyDescent="0.2">
      <c r="D4018" s="236"/>
    </row>
    <row r="4019" spans="4:4" x14ac:dyDescent="0.2">
      <c r="D4019" s="236"/>
    </row>
    <row r="4020" spans="4:4" x14ac:dyDescent="0.2">
      <c r="D4020" s="236"/>
    </row>
    <row r="4021" spans="4:4" x14ac:dyDescent="0.2">
      <c r="D4021" s="236"/>
    </row>
    <row r="4022" spans="4:4" x14ac:dyDescent="0.2">
      <c r="D4022" s="236"/>
    </row>
    <row r="4023" spans="4:4" x14ac:dyDescent="0.2">
      <c r="D4023" s="236"/>
    </row>
    <row r="4024" spans="4:4" x14ac:dyDescent="0.2">
      <c r="D4024" s="236"/>
    </row>
    <row r="4025" spans="4:4" x14ac:dyDescent="0.2">
      <c r="D4025" s="236"/>
    </row>
    <row r="4026" spans="4:4" x14ac:dyDescent="0.2">
      <c r="D4026" s="236"/>
    </row>
    <row r="4027" spans="4:4" x14ac:dyDescent="0.2">
      <c r="D4027" s="236"/>
    </row>
    <row r="4028" spans="4:4" x14ac:dyDescent="0.2">
      <c r="D4028" s="236"/>
    </row>
    <row r="4029" spans="4:4" x14ac:dyDescent="0.2">
      <c r="D4029" s="236"/>
    </row>
    <row r="4030" spans="4:4" x14ac:dyDescent="0.2">
      <c r="D4030" s="236"/>
    </row>
    <row r="4031" spans="4:4" x14ac:dyDescent="0.2">
      <c r="D4031" s="236"/>
    </row>
    <row r="4032" spans="4:4" x14ac:dyDescent="0.2">
      <c r="D4032" s="236"/>
    </row>
    <row r="4033" spans="4:4" x14ac:dyDescent="0.2">
      <c r="D4033" s="236"/>
    </row>
    <row r="4034" spans="4:4" x14ac:dyDescent="0.2">
      <c r="D4034" s="236"/>
    </row>
    <row r="4035" spans="4:4" x14ac:dyDescent="0.2">
      <c r="D4035" s="236"/>
    </row>
    <row r="4036" spans="4:4" x14ac:dyDescent="0.2">
      <c r="D4036" s="236"/>
    </row>
    <row r="4037" spans="4:4" x14ac:dyDescent="0.2">
      <c r="D4037" s="236"/>
    </row>
    <row r="4038" spans="4:4" x14ac:dyDescent="0.2">
      <c r="D4038" s="236"/>
    </row>
    <row r="4039" spans="4:4" x14ac:dyDescent="0.2">
      <c r="D4039" s="236"/>
    </row>
    <row r="4040" spans="4:4" x14ac:dyDescent="0.2">
      <c r="D4040" s="236"/>
    </row>
    <row r="4041" spans="4:4" x14ac:dyDescent="0.2">
      <c r="D4041" s="236"/>
    </row>
    <row r="4042" spans="4:4" x14ac:dyDescent="0.2">
      <c r="D4042" s="236"/>
    </row>
    <row r="4043" spans="4:4" x14ac:dyDescent="0.2">
      <c r="D4043" s="236"/>
    </row>
    <row r="4044" spans="4:4" x14ac:dyDescent="0.2">
      <c r="D4044" s="236"/>
    </row>
    <row r="4045" spans="4:4" x14ac:dyDescent="0.2">
      <c r="D4045" s="236"/>
    </row>
    <row r="4046" spans="4:4" x14ac:dyDescent="0.2">
      <c r="D4046" s="236"/>
    </row>
    <row r="4047" spans="4:4" x14ac:dyDescent="0.2">
      <c r="D4047" s="236"/>
    </row>
    <row r="4048" spans="4:4" x14ac:dyDescent="0.2">
      <c r="D4048" s="236"/>
    </row>
    <row r="4049" spans="4:4" x14ac:dyDescent="0.2">
      <c r="D4049" s="236"/>
    </row>
    <row r="4050" spans="4:4" x14ac:dyDescent="0.2">
      <c r="D4050" s="236"/>
    </row>
    <row r="4051" spans="4:4" x14ac:dyDescent="0.2">
      <c r="D4051" s="236"/>
    </row>
    <row r="4052" spans="4:4" x14ac:dyDescent="0.2">
      <c r="D4052" s="236"/>
    </row>
    <row r="4053" spans="4:4" x14ac:dyDescent="0.2">
      <c r="D4053" s="236"/>
    </row>
    <row r="4054" spans="4:4" x14ac:dyDescent="0.2">
      <c r="D4054" s="236"/>
    </row>
    <row r="4055" spans="4:4" x14ac:dyDescent="0.2">
      <c r="D4055" s="236"/>
    </row>
    <row r="4056" spans="4:4" x14ac:dyDescent="0.2">
      <c r="D4056" s="236"/>
    </row>
    <row r="4057" spans="4:4" x14ac:dyDescent="0.2">
      <c r="D4057" s="236"/>
    </row>
    <row r="4058" spans="4:4" x14ac:dyDescent="0.2">
      <c r="D4058" s="236"/>
    </row>
    <row r="4059" spans="4:4" x14ac:dyDescent="0.2">
      <c r="D4059" s="236"/>
    </row>
    <row r="4060" spans="4:4" x14ac:dyDescent="0.2">
      <c r="D4060" s="236"/>
    </row>
    <row r="4061" spans="4:4" x14ac:dyDescent="0.2">
      <c r="D4061" s="236"/>
    </row>
    <row r="4062" spans="4:4" x14ac:dyDescent="0.2">
      <c r="D4062" s="236"/>
    </row>
    <row r="4063" spans="4:4" x14ac:dyDescent="0.2">
      <c r="D4063" s="236"/>
    </row>
    <row r="4064" spans="4:4" x14ac:dyDescent="0.2">
      <c r="D4064" s="236"/>
    </row>
    <row r="4065" spans="4:4" x14ac:dyDescent="0.2">
      <c r="D4065" s="236"/>
    </row>
    <row r="4066" spans="4:4" x14ac:dyDescent="0.2">
      <c r="D4066" s="236"/>
    </row>
    <row r="4067" spans="4:4" x14ac:dyDescent="0.2">
      <c r="D4067" s="236"/>
    </row>
    <row r="4068" spans="4:4" x14ac:dyDescent="0.2">
      <c r="D4068" s="236"/>
    </row>
    <row r="4069" spans="4:4" x14ac:dyDescent="0.2">
      <c r="D4069" s="236"/>
    </row>
    <row r="4070" spans="4:4" x14ac:dyDescent="0.2">
      <c r="D4070" s="236"/>
    </row>
    <row r="4071" spans="4:4" x14ac:dyDescent="0.2">
      <c r="D4071" s="236"/>
    </row>
    <row r="4072" spans="4:4" x14ac:dyDescent="0.2">
      <c r="D4072" s="236"/>
    </row>
    <row r="4073" spans="4:4" x14ac:dyDescent="0.2">
      <c r="D4073" s="236"/>
    </row>
    <row r="4074" spans="4:4" x14ac:dyDescent="0.2">
      <c r="D4074" s="236"/>
    </row>
    <row r="4075" spans="4:4" x14ac:dyDescent="0.2">
      <c r="D4075" s="236"/>
    </row>
    <row r="4076" spans="4:4" x14ac:dyDescent="0.2">
      <c r="D4076" s="236"/>
    </row>
    <row r="4077" spans="4:4" x14ac:dyDescent="0.2">
      <c r="D4077" s="236"/>
    </row>
    <row r="4078" spans="4:4" x14ac:dyDescent="0.2">
      <c r="D4078" s="236"/>
    </row>
    <row r="4079" spans="4:4" x14ac:dyDescent="0.2">
      <c r="D4079" s="236"/>
    </row>
    <row r="4080" spans="4:4" x14ac:dyDescent="0.2">
      <c r="D4080" s="236"/>
    </row>
    <row r="4081" spans="4:4" x14ac:dyDescent="0.2">
      <c r="D4081" s="236"/>
    </row>
    <row r="4082" spans="4:4" x14ac:dyDescent="0.2">
      <c r="D4082" s="236"/>
    </row>
    <row r="4083" spans="4:4" x14ac:dyDescent="0.2">
      <c r="D4083" s="236"/>
    </row>
    <row r="4084" spans="4:4" x14ac:dyDescent="0.2">
      <c r="D4084" s="236"/>
    </row>
    <row r="4085" spans="4:4" x14ac:dyDescent="0.2">
      <c r="D4085" s="236"/>
    </row>
    <row r="4086" spans="4:4" x14ac:dyDescent="0.2">
      <c r="D4086" s="236"/>
    </row>
    <row r="4087" spans="4:4" x14ac:dyDescent="0.2">
      <c r="D4087" s="236"/>
    </row>
    <row r="4088" spans="4:4" x14ac:dyDescent="0.2">
      <c r="D4088" s="236"/>
    </row>
    <row r="4089" spans="4:4" x14ac:dyDescent="0.2">
      <c r="D4089" s="236"/>
    </row>
    <row r="4090" spans="4:4" x14ac:dyDescent="0.2">
      <c r="D4090" s="236"/>
    </row>
    <row r="4091" spans="4:4" x14ac:dyDescent="0.2">
      <c r="D4091" s="236"/>
    </row>
    <row r="4092" spans="4:4" x14ac:dyDescent="0.2">
      <c r="D4092" s="236"/>
    </row>
    <row r="4093" spans="4:4" x14ac:dyDescent="0.2">
      <c r="D4093" s="236"/>
    </row>
    <row r="4094" spans="4:4" x14ac:dyDescent="0.2">
      <c r="D4094" s="236"/>
    </row>
    <row r="4095" spans="4:4" x14ac:dyDescent="0.2">
      <c r="D4095" s="236"/>
    </row>
    <row r="4096" spans="4:4" x14ac:dyDescent="0.2">
      <c r="D4096" s="236"/>
    </row>
    <row r="4097" spans="4:4" x14ac:dyDescent="0.2">
      <c r="D4097" s="236"/>
    </row>
    <row r="4098" spans="4:4" x14ac:dyDescent="0.2">
      <c r="D4098" s="236"/>
    </row>
    <row r="4099" spans="4:4" x14ac:dyDescent="0.2">
      <c r="D4099" s="236"/>
    </row>
    <row r="4100" spans="4:4" x14ac:dyDescent="0.2">
      <c r="D4100" s="236"/>
    </row>
    <row r="4101" spans="4:4" x14ac:dyDescent="0.2">
      <c r="D4101" s="236"/>
    </row>
    <row r="4102" spans="4:4" x14ac:dyDescent="0.2">
      <c r="D4102" s="236"/>
    </row>
    <row r="4103" spans="4:4" x14ac:dyDescent="0.2">
      <c r="D4103" s="236"/>
    </row>
    <row r="4104" spans="4:4" x14ac:dyDescent="0.2">
      <c r="D4104" s="236"/>
    </row>
    <row r="4105" spans="4:4" x14ac:dyDescent="0.2">
      <c r="D4105" s="236"/>
    </row>
    <row r="4106" spans="4:4" x14ac:dyDescent="0.2">
      <c r="D4106" s="236"/>
    </row>
    <row r="4107" spans="4:4" x14ac:dyDescent="0.2">
      <c r="D4107" s="236"/>
    </row>
    <row r="4108" spans="4:4" x14ac:dyDescent="0.2">
      <c r="D4108" s="236"/>
    </row>
    <row r="4109" spans="4:4" x14ac:dyDescent="0.2">
      <c r="D4109" s="236"/>
    </row>
    <row r="4110" spans="4:4" x14ac:dyDescent="0.2">
      <c r="D4110" s="236"/>
    </row>
    <row r="4111" spans="4:4" x14ac:dyDescent="0.2">
      <c r="D4111" s="236"/>
    </row>
    <row r="4112" spans="4:4" x14ac:dyDescent="0.2">
      <c r="D4112" s="236"/>
    </row>
    <row r="4113" spans="4:4" x14ac:dyDescent="0.2">
      <c r="D4113" s="236"/>
    </row>
    <row r="4114" spans="4:4" x14ac:dyDescent="0.2">
      <c r="D4114" s="236"/>
    </row>
    <row r="4115" spans="4:4" x14ac:dyDescent="0.2">
      <c r="D4115" s="236"/>
    </row>
    <row r="4116" spans="4:4" x14ac:dyDescent="0.2">
      <c r="D4116" s="236"/>
    </row>
    <row r="4117" spans="4:4" x14ac:dyDescent="0.2">
      <c r="D4117" s="236"/>
    </row>
    <row r="4118" spans="4:4" x14ac:dyDescent="0.2">
      <c r="D4118" s="236"/>
    </row>
    <row r="4119" spans="4:4" x14ac:dyDescent="0.2">
      <c r="D4119" s="236"/>
    </row>
    <row r="4120" spans="4:4" x14ac:dyDescent="0.2">
      <c r="D4120" s="236"/>
    </row>
    <row r="4121" spans="4:4" x14ac:dyDescent="0.2">
      <c r="D4121" s="236"/>
    </row>
    <row r="4122" spans="4:4" x14ac:dyDescent="0.2">
      <c r="D4122" s="236"/>
    </row>
    <row r="4123" spans="4:4" x14ac:dyDescent="0.2">
      <c r="D4123" s="236"/>
    </row>
    <row r="4124" spans="4:4" x14ac:dyDescent="0.2">
      <c r="D4124" s="236"/>
    </row>
    <row r="4125" spans="4:4" x14ac:dyDescent="0.2">
      <c r="D4125" s="236"/>
    </row>
    <row r="4126" spans="4:4" x14ac:dyDescent="0.2">
      <c r="D4126" s="236"/>
    </row>
    <row r="4127" spans="4:4" x14ac:dyDescent="0.2">
      <c r="D4127" s="236"/>
    </row>
    <row r="4128" spans="4:4" x14ac:dyDescent="0.2">
      <c r="D4128" s="236"/>
    </row>
    <row r="4129" spans="4:4" x14ac:dyDescent="0.2">
      <c r="D4129" s="236"/>
    </row>
    <row r="4130" spans="4:4" x14ac:dyDescent="0.2">
      <c r="D4130" s="236"/>
    </row>
    <row r="4131" spans="4:4" x14ac:dyDescent="0.2">
      <c r="D4131" s="236"/>
    </row>
    <row r="4132" spans="4:4" x14ac:dyDescent="0.2">
      <c r="D4132" s="236"/>
    </row>
    <row r="4133" spans="4:4" x14ac:dyDescent="0.2">
      <c r="D4133" s="236"/>
    </row>
    <row r="4134" spans="4:4" x14ac:dyDescent="0.2">
      <c r="D4134" s="236"/>
    </row>
    <row r="4135" spans="4:4" x14ac:dyDescent="0.2">
      <c r="D4135" s="236"/>
    </row>
    <row r="4136" spans="4:4" x14ac:dyDescent="0.2">
      <c r="D4136" s="236"/>
    </row>
    <row r="4137" spans="4:4" x14ac:dyDescent="0.2">
      <c r="D4137" s="236"/>
    </row>
    <row r="4138" spans="4:4" x14ac:dyDescent="0.2">
      <c r="D4138" s="236"/>
    </row>
    <row r="4139" spans="4:4" x14ac:dyDescent="0.2">
      <c r="D4139" s="236"/>
    </row>
    <row r="4140" spans="4:4" x14ac:dyDescent="0.2">
      <c r="D4140" s="236"/>
    </row>
    <row r="4141" spans="4:4" x14ac:dyDescent="0.2">
      <c r="D4141" s="236"/>
    </row>
    <row r="4142" spans="4:4" x14ac:dyDescent="0.2">
      <c r="D4142" s="236"/>
    </row>
    <row r="4143" spans="4:4" x14ac:dyDescent="0.2">
      <c r="D4143" s="236"/>
    </row>
    <row r="4144" spans="4:4" x14ac:dyDescent="0.2">
      <c r="D4144" s="236"/>
    </row>
    <row r="4145" spans="4:4" x14ac:dyDescent="0.2">
      <c r="D4145" s="236"/>
    </row>
    <row r="4146" spans="4:4" x14ac:dyDescent="0.2">
      <c r="D4146" s="236"/>
    </row>
    <row r="4147" spans="4:4" x14ac:dyDescent="0.2">
      <c r="D4147" s="236"/>
    </row>
    <row r="4148" spans="4:4" x14ac:dyDescent="0.2">
      <c r="D4148" s="236"/>
    </row>
    <row r="4149" spans="4:4" x14ac:dyDescent="0.2">
      <c r="D4149" s="236"/>
    </row>
    <row r="4150" spans="4:4" x14ac:dyDescent="0.2">
      <c r="D4150" s="236"/>
    </row>
    <row r="4151" spans="4:4" x14ac:dyDescent="0.2">
      <c r="D4151" s="236"/>
    </row>
    <row r="4152" spans="4:4" x14ac:dyDescent="0.2">
      <c r="D4152" s="236"/>
    </row>
    <row r="4153" spans="4:4" x14ac:dyDescent="0.2">
      <c r="D4153" s="236"/>
    </row>
    <row r="4154" spans="4:4" x14ac:dyDescent="0.2">
      <c r="D4154" s="236"/>
    </row>
    <row r="4155" spans="4:4" x14ac:dyDescent="0.2">
      <c r="D4155" s="236"/>
    </row>
    <row r="4156" spans="4:4" x14ac:dyDescent="0.2">
      <c r="D4156" s="236"/>
    </row>
    <row r="4157" spans="4:4" x14ac:dyDescent="0.2">
      <c r="D4157" s="236"/>
    </row>
    <row r="4158" spans="4:4" x14ac:dyDescent="0.2">
      <c r="D4158" s="236"/>
    </row>
    <row r="4159" spans="4:4" x14ac:dyDescent="0.2">
      <c r="D4159" s="236"/>
    </row>
    <row r="4160" spans="4:4" x14ac:dyDescent="0.2">
      <c r="D4160" s="236"/>
    </row>
    <row r="4161" spans="4:4" x14ac:dyDescent="0.2">
      <c r="D4161" s="236"/>
    </row>
    <row r="4162" spans="4:4" x14ac:dyDescent="0.2">
      <c r="D4162" s="236"/>
    </row>
    <row r="4163" spans="4:4" x14ac:dyDescent="0.2">
      <c r="D4163" s="236"/>
    </row>
    <row r="4164" spans="4:4" x14ac:dyDescent="0.2">
      <c r="D4164" s="236"/>
    </row>
    <row r="4165" spans="4:4" x14ac:dyDescent="0.2">
      <c r="D4165" s="236"/>
    </row>
    <row r="4166" spans="4:4" x14ac:dyDescent="0.2">
      <c r="D4166" s="236"/>
    </row>
    <row r="4167" spans="4:4" x14ac:dyDescent="0.2">
      <c r="D4167" s="236"/>
    </row>
    <row r="4168" spans="4:4" x14ac:dyDescent="0.2">
      <c r="D4168" s="236"/>
    </row>
    <row r="4169" spans="4:4" x14ac:dyDescent="0.2">
      <c r="D4169" s="236"/>
    </row>
    <row r="4170" spans="4:4" x14ac:dyDescent="0.2">
      <c r="D4170" s="236"/>
    </row>
    <row r="4171" spans="4:4" x14ac:dyDescent="0.2">
      <c r="D4171" s="236"/>
    </row>
    <row r="4172" spans="4:4" x14ac:dyDescent="0.2">
      <c r="D4172" s="236"/>
    </row>
    <row r="4173" spans="4:4" x14ac:dyDescent="0.2">
      <c r="D4173" s="236"/>
    </row>
    <row r="4174" spans="4:4" x14ac:dyDescent="0.2">
      <c r="D4174" s="236"/>
    </row>
    <row r="4175" spans="4:4" x14ac:dyDescent="0.2">
      <c r="D4175" s="236"/>
    </row>
    <row r="4176" spans="4:4" x14ac:dyDescent="0.2">
      <c r="D4176" s="236"/>
    </row>
    <row r="4177" spans="4:4" x14ac:dyDescent="0.2">
      <c r="D4177" s="236"/>
    </row>
    <row r="4178" spans="4:4" x14ac:dyDescent="0.2">
      <c r="D4178" s="236"/>
    </row>
    <row r="4179" spans="4:4" x14ac:dyDescent="0.2">
      <c r="D4179" s="236"/>
    </row>
    <row r="4180" spans="4:4" x14ac:dyDescent="0.2">
      <c r="D4180" s="236"/>
    </row>
    <row r="4181" spans="4:4" x14ac:dyDescent="0.2">
      <c r="D4181" s="236"/>
    </row>
    <row r="4182" spans="4:4" x14ac:dyDescent="0.2">
      <c r="D4182" s="236"/>
    </row>
    <row r="4183" spans="4:4" x14ac:dyDescent="0.2">
      <c r="D4183" s="236"/>
    </row>
    <row r="4184" spans="4:4" x14ac:dyDescent="0.2">
      <c r="D4184" s="236"/>
    </row>
    <row r="4185" spans="4:4" x14ac:dyDescent="0.2">
      <c r="D4185" s="236"/>
    </row>
    <row r="4186" spans="4:4" x14ac:dyDescent="0.2">
      <c r="D4186" s="236"/>
    </row>
    <row r="4187" spans="4:4" x14ac:dyDescent="0.2">
      <c r="D4187" s="236"/>
    </row>
    <row r="4188" spans="4:4" x14ac:dyDescent="0.2">
      <c r="D4188" s="236"/>
    </row>
    <row r="4189" spans="4:4" x14ac:dyDescent="0.2">
      <c r="D4189" s="236"/>
    </row>
    <row r="4190" spans="4:4" x14ac:dyDescent="0.2">
      <c r="D4190" s="236"/>
    </row>
    <row r="4191" spans="4:4" x14ac:dyDescent="0.2">
      <c r="D4191" s="236"/>
    </row>
    <row r="4192" spans="4:4" x14ac:dyDescent="0.2">
      <c r="D4192" s="236"/>
    </row>
    <row r="4193" spans="4:4" x14ac:dyDescent="0.2">
      <c r="D4193" s="236"/>
    </row>
    <row r="4194" spans="4:4" x14ac:dyDescent="0.2">
      <c r="D4194" s="236"/>
    </row>
    <row r="4195" spans="4:4" x14ac:dyDescent="0.2">
      <c r="D4195" s="236"/>
    </row>
    <row r="4196" spans="4:4" x14ac:dyDescent="0.2">
      <c r="D4196" s="236"/>
    </row>
    <row r="4197" spans="4:4" x14ac:dyDescent="0.2">
      <c r="D4197" s="236"/>
    </row>
    <row r="4198" spans="4:4" x14ac:dyDescent="0.2">
      <c r="D4198" s="236"/>
    </row>
    <row r="4199" spans="4:4" x14ac:dyDescent="0.2">
      <c r="D4199" s="236"/>
    </row>
    <row r="4200" spans="4:4" x14ac:dyDescent="0.2">
      <c r="D4200" s="236"/>
    </row>
    <row r="4201" spans="4:4" x14ac:dyDescent="0.2">
      <c r="D4201" s="236"/>
    </row>
    <row r="4202" spans="4:4" x14ac:dyDescent="0.2">
      <c r="D4202" s="236"/>
    </row>
    <row r="4203" spans="4:4" x14ac:dyDescent="0.2">
      <c r="D4203" s="236"/>
    </row>
    <row r="4204" spans="4:4" x14ac:dyDescent="0.2">
      <c r="D4204" s="236"/>
    </row>
    <row r="4205" spans="4:4" x14ac:dyDescent="0.2">
      <c r="D4205" s="236"/>
    </row>
    <row r="4206" spans="4:4" x14ac:dyDescent="0.2">
      <c r="D4206" s="236"/>
    </row>
    <row r="4207" spans="4:4" x14ac:dyDescent="0.2">
      <c r="D4207" s="236"/>
    </row>
    <row r="4208" spans="4:4" x14ac:dyDescent="0.2">
      <c r="D4208" s="236"/>
    </row>
    <row r="4209" spans="4:4" x14ac:dyDescent="0.2">
      <c r="D4209" s="236"/>
    </row>
    <row r="4210" spans="4:4" x14ac:dyDescent="0.2">
      <c r="D4210" s="236"/>
    </row>
    <row r="4211" spans="4:4" x14ac:dyDescent="0.2">
      <c r="D4211" s="236"/>
    </row>
    <row r="4212" spans="4:4" x14ac:dyDescent="0.2">
      <c r="D4212" s="236"/>
    </row>
    <row r="4213" spans="4:4" x14ac:dyDescent="0.2">
      <c r="D4213" s="236"/>
    </row>
    <row r="4214" spans="4:4" x14ac:dyDescent="0.2">
      <c r="D4214" s="236"/>
    </row>
    <row r="4215" spans="4:4" x14ac:dyDescent="0.2">
      <c r="D4215" s="236"/>
    </row>
    <row r="4216" spans="4:4" x14ac:dyDescent="0.2">
      <c r="D4216" s="236"/>
    </row>
    <row r="4217" spans="4:4" x14ac:dyDescent="0.2">
      <c r="D4217" s="236"/>
    </row>
    <row r="4218" spans="4:4" x14ac:dyDescent="0.2">
      <c r="D4218" s="236"/>
    </row>
    <row r="4219" spans="4:4" x14ac:dyDescent="0.2">
      <c r="D4219" s="236"/>
    </row>
    <row r="4220" spans="4:4" x14ac:dyDescent="0.2">
      <c r="D4220" s="236"/>
    </row>
    <row r="4221" spans="4:4" x14ac:dyDescent="0.2">
      <c r="D4221" s="236"/>
    </row>
    <row r="4222" spans="4:4" x14ac:dyDescent="0.2">
      <c r="D4222" s="236"/>
    </row>
    <row r="4223" spans="4:4" x14ac:dyDescent="0.2">
      <c r="D4223" s="236"/>
    </row>
    <row r="4224" spans="4:4" x14ac:dyDescent="0.2">
      <c r="D4224" s="236"/>
    </row>
    <row r="4225" spans="4:4" x14ac:dyDescent="0.2">
      <c r="D4225" s="236"/>
    </row>
    <row r="4226" spans="4:4" x14ac:dyDescent="0.2">
      <c r="D4226" s="236"/>
    </row>
    <row r="4227" spans="4:4" x14ac:dyDescent="0.2">
      <c r="D4227" s="236"/>
    </row>
    <row r="4228" spans="4:4" x14ac:dyDescent="0.2">
      <c r="D4228" s="236"/>
    </row>
    <row r="4229" spans="4:4" x14ac:dyDescent="0.2">
      <c r="D4229" s="236"/>
    </row>
    <row r="4230" spans="4:4" x14ac:dyDescent="0.2">
      <c r="D4230" s="236"/>
    </row>
    <row r="4231" spans="4:4" x14ac:dyDescent="0.2">
      <c r="D4231" s="236"/>
    </row>
    <row r="4232" spans="4:4" x14ac:dyDescent="0.2">
      <c r="D4232" s="236"/>
    </row>
    <row r="4233" spans="4:4" x14ac:dyDescent="0.2">
      <c r="D4233" s="236"/>
    </row>
    <row r="4234" spans="4:4" x14ac:dyDescent="0.2">
      <c r="D4234" s="236"/>
    </row>
    <row r="4235" spans="4:4" x14ac:dyDescent="0.2">
      <c r="D4235" s="236"/>
    </row>
    <row r="4236" spans="4:4" x14ac:dyDescent="0.2">
      <c r="D4236" s="236"/>
    </row>
    <row r="4237" spans="4:4" x14ac:dyDescent="0.2">
      <c r="D4237" s="236"/>
    </row>
    <row r="4238" spans="4:4" x14ac:dyDescent="0.2">
      <c r="D4238" s="236"/>
    </row>
    <row r="4239" spans="4:4" x14ac:dyDescent="0.2">
      <c r="D4239" s="236"/>
    </row>
    <row r="4240" spans="4:4" x14ac:dyDescent="0.2">
      <c r="D4240" s="236"/>
    </row>
    <row r="4241" spans="4:4" x14ac:dyDescent="0.2">
      <c r="D4241" s="236"/>
    </row>
    <row r="4242" spans="4:4" x14ac:dyDescent="0.2">
      <c r="D4242" s="236"/>
    </row>
    <row r="4243" spans="4:4" x14ac:dyDescent="0.2">
      <c r="D4243" s="236"/>
    </row>
    <row r="4244" spans="4:4" x14ac:dyDescent="0.2">
      <c r="D4244" s="236"/>
    </row>
    <row r="4245" spans="4:4" x14ac:dyDescent="0.2">
      <c r="D4245" s="236"/>
    </row>
    <row r="4246" spans="4:4" x14ac:dyDescent="0.2">
      <c r="D4246" s="236"/>
    </row>
    <row r="4247" spans="4:4" x14ac:dyDescent="0.2">
      <c r="D4247" s="236"/>
    </row>
    <row r="4248" spans="4:4" x14ac:dyDescent="0.2">
      <c r="D4248" s="236"/>
    </row>
    <row r="4249" spans="4:4" x14ac:dyDescent="0.2">
      <c r="D4249" s="236"/>
    </row>
    <row r="4250" spans="4:4" x14ac:dyDescent="0.2">
      <c r="D4250" s="236"/>
    </row>
    <row r="4251" spans="4:4" x14ac:dyDescent="0.2">
      <c r="D4251" s="236"/>
    </row>
    <row r="4252" spans="4:4" x14ac:dyDescent="0.2">
      <c r="D4252" s="236"/>
    </row>
    <row r="4253" spans="4:4" x14ac:dyDescent="0.2">
      <c r="D4253" s="236"/>
    </row>
    <row r="4254" spans="4:4" x14ac:dyDescent="0.2">
      <c r="D4254" s="236"/>
    </row>
    <row r="4255" spans="4:4" x14ac:dyDescent="0.2">
      <c r="D4255" s="236"/>
    </row>
    <row r="4256" spans="4:4" x14ac:dyDescent="0.2">
      <c r="D4256" s="236"/>
    </row>
    <row r="4257" spans="4:4" x14ac:dyDescent="0.2">
      <c r="D4257" s="236"/>
    </row>
    <row r="4258" spans="4:4" x14ac:dyDescent="0.2">
      <c r="D4258" s="236"/>
    </row>
    <row r="4259" spans="4:4" x14ac:dyDescent="0.2">
      <c r="D4259" s="236"/>
    </row>
    <row r="4260" spans="4:4" x14ac:dyDescent="0.2">
      <c r="D4260" s="236"/>
    </row>
    <row r="4261" spans="4:4" x14ac:dyDescent="0.2">
      <c r="D4261" s="236"/>
    </row>
    <row r="4262" spans="4:4" x14ac:dyDescent="0.2">
      <c r="D4262" s="236"/>
    </row>
    <row r="4263" spans="4:4" x14ac:dyDescent="0.2">
      <c r="D4263" s="236"/>
    </row>
    <row r="4264" spans="4:4" x14ac:dyDescent="0.2">
      <c r="D4264" s="236"/>
    </row>
    <row r="4265" spans="4:4" x14ac:dyDescent="0.2">
      <c r="D4265" s="236"/>
    </row>
    <row r="4266" spans="4:4" x14ac:dyDescent="0.2">
      <c r="D4266" s="236"/>
    </row>
    <row r="4267" spans="4:4" x14ac:dyDescent="0.2">
      <c r="D4267" s="236"/>
    </row>
    <row r="4268" spans="4:4" x14ac:dyDescent="0.2">
      <c r="D4268" s="236"/>
    </row>
    <row r="4269" spans="4:4" x14ac:dyDescent="0.2">
      <c r="D4269" s="236"/>
    </row>
    <row r="4270" spans="4:4" x14ac:dyDescent="0.2">
      <c r="D4270" s="236"/>
    </row>
    <row r="4271" spans="4:4" x14ac:dyDescent="0.2">
      <c r="D4271" s="236"/>
    </row>
    <row r="4272" spans="4:4" x14ac:dyDescent="0.2">
      <c r="D4272" s="236"/>
    </row>
    <row r="4273" spans="4:4" x14ac:dyDescent="0.2">
      <c r="D4273" s="236"/>
    </row>
    <row r="4274" spans="4:4" x14ac:dyDescent="0.2">
      <c r="D4274" s="236"/>
    </row>
    <row r="4275" spans="4:4" x14ac:dyDescent="0.2">
      <c r="D4275" s="236"/>
    </row>
    <row r="4276" spans="4:4" x14ac:dyDescent="0.2">
      <c r="D4276" s="236"/>
    </row>
    <row r="4277" spans="4:4" x14ac:dyDescent="0.2">
      <c r="D4277" s="236"/>
    </row>
    <row r="4278" spans="4:4" x14ac:dyDescent="0.2">
      <c r="D4278" s="236"/>
    </row>
    <row r="4279" spans="4:4" x14ac:dyDescent="0.2">
      <c r="D4279" s="236"/>
    </row>
    <row r="4280" spans="4:4" x14ac:dyDescent="0.2">
      <c r="D4280" s="236"/>
    </row>
    <row r="4281" spans="4:4" x14ac:dyDescent="0.2">
      <c r="D4281" s="236"/>
    </row>
    <row r="4282" spans="4:4" x14ac:dyDescent="0.2">
      <c r="D4282" s="236"/>
    </row>
    <row r="4283" spans="4:4" x14ac:dyDescent="0.2">
      <c r="D4283" s="236"/>
    </row>
    <row r="4284" spans="4:4" x14ac:dyDescent="0.2">
      <c r="D4284" s="236"/>
    </row>
    <row r="4285" spans="4:4" x14ac:dyDescent="0.2">
      <c r="D4285" s="236"/>
    </row>
    <row r="4286" spans="4:4" x14ac:dyDescent="0.2">
      <c r="D4286" s="236"/>
    </row>
    <row r="4287" spans="4:4" x14ac:dyDescent="0.2">
      <c r="D4287" s="236"/>
    </row>
    <row r="4288" spans="4:4" x14ac:dyDescent="0.2">
      <c r="D4288" s="236"/>
    </row>
    <row r="4289" spans="4:4" x14ac:dyDescent="0.2">
      <c r="D4289" s="236"/>
    </row>
    <row r="4290" spans="4:4" x14ac:dyDescent="0.2">
      <c r="D4290" s="236"/>
    </row>
    <row r="4291" spans="4:4" x14ac:dyDescent="0.2">
      <c r="D4291" s="236"/>
    </row>
    <row r="4292" spans="4:4" x14ac:dyDescent="0.2">
      <c r="D4292" s="236"/>
    </row>
    <row r="4293" spans="4:4" x14ac:dyDescent="0.2">
      <c r="D4293" s="236"/>
    </row>
    <row r="4294" spans="4:4" x14ac:dyDescent="0.2">
      <c r="D4294" s="236"/>
    </row>
    <row r="4295" spans="4:4" x14ac:dyDescent="0.2">
      <c r="D4295" s="236"/>
    </row>
    <row r="4296" spans="4:4" x14ac:dyDescent="0.2">
      <c r="D4296" s="236"/>
    </row>
    <row r="4297" spans="4:4" x14ac:dyDescent="0.2">
      <c r="D4297" s="236"/>
    </row>
    <row r="4298" spans="4:4" x14ac:dyDescent="0.2">
      <c r="D4298" s="236"/>
    </row>
    <row r="4299" spans="4:4" x14ac:dyDescent="0.2">
      <c r="D4299" s="236"/>
    </row>
    <row r="4300" spans="4:4" x14ac:dyDescent="0.2">
      <c r="D4300" s="236"/>
    </row>
    <row r="4301" spans="4:4" x14ac:dyDescent="0.2">
      <c r="D4301" s="236"/>
    </row>
    <row r="4302" spans="4:4" x14ac:dyDescent="0.2">
      <c r="D4302" s="236"/>
    </row>
    <row r="4303" spans="4:4" x14ac:dyDescent="0.2">
      <c r="D4303" s="236"/>
    </row>
    <row r="4304" spans="4:4" x14ac:dyDescent="0.2">
      <c r="D4304" s="236"/>
    </row>
    <row r="4305" spans="4:4" x14ac:dyDescent="0.2">
      <c r="D4305" s="236"/>
    </row>
    <row r="4306" spans="4:4" x14ac:dyDescent="0.2">
      <c r="D4306" s="236"/>
    </row>
    <row r="4307" spans="4:4" x14ac:dyDescent="0.2">
      <c r="D4307" s="236"/>
    </row>
    <row r="4308" spans="4:4" x14ac:dyDescent="0.2">
      <c r="D4308" s="236"/>
    </row>
    <row r="4309" spans="4:4" x14ac:dyDescent="0.2">
      <c r="D4309" s="236"/>
    </row>
    <row r="4310" spans="4:4" x14ac:dyDescent="0.2">
      <c r="D4310" s="236"/>
    </row>
    <row r="4311" spans="4:4" x14ac:dyDescent="0.2">
      <c r="D4311" s="236"/>
    </row>
    <row r="4312" spans="4:4" x14ac:dyDescent="0.2">
      <c r="D4312" s="236"/>
    </row>
    <row r="4313" spans="4:4" x14ac:dyDescent="0.2">
      <c r="D4313" s="236"/>
    </row>
    <row r="4314" spans="4:4" x14ac:dyDescent="0.2">
      <c r="D4314" s="236"/>
    </row>
    <row r="4315" spans="4:4" x14ac:dyDescent="0.2">
      <c r="D4315" s="236"/>
    </row>
    <row r="4316" spans="4:4" x14ac:dyDescent="0.2">
      <c r="D4316" s="236"/>
    </row>
    <row r="4317" spans="4:4" x14ac:dyDescent="0.2">
      <c r="D4317" s="236"/>
    </row>
    <row r="4318" spans="4:4" x14ac:dyDescent="0.2">
      <c r="D4318" s="236"/>
    </row>
    <row r="4319" spans="4:4" x14ac:dyDescent="0.2">
      <c r="D4319" s="236"/>
    </row>
    <row r="4320" spans="4:4" x14ac:dyDescent="0.2">
      <c r="D4320" s="236"/>
    </row>
    <row r="4321" spans="4:4" x14ac:dyDescent="0.2">
      <c r="D4321" s="236"/>
    </row>
    <row r="4322" spans="4:4" x14ac:dyDescent="0.2">
      <c r="D4322" s="236"/>
    </row>
    <row r="4323" spans="4:4" x14ac:dyDescent="0.2">
      <c r="D4323" s="236"/>
    </row>
    <row r="4324" spans="4:4" x14ac:dyDescent="0.2">
      <c r="D4324" s="236"/>
    </row>
    <row r="4325" spans="4:4" x14ac:dyDescent="0.2">
      <c r="D4325" s="236"/>
    </row>
    <row r="4326" spans="4:4" x14ac:dyDescent="0.2">
      <c r="D4326" s="236"/>
    </row>
    <row r="4327" spans="4:4" x14ac:dyDescent="0.2">
      <c r="D4327" s="236"/>
    </row>
    <row r="4328" spans="4:4" x14ac:dyDescent="0.2">
      <c r="D4328" s="236"/>
    </row>
    <row r="4329" spans="4:4" x14ac:dyDescent="0.2">
      <c r="D4329" s="236"/>
    </row>
    <row r="4330" spans="4:4" x14ac:dyDescent="0.2">
      <c r="D4330" s="236"/>
    </row>
    <row r="4331" spans="4:4" x14ac:dyDescent="0.2">
      <c r="D4331" s="236"/>
    </row>
    <row r="4332" spans="4:4" x14ac:dyDescent="0.2">
      <c r="D4332" s="236"/>
    </row>
    <row r="4333" spans="4:4" x14ac:dyDescent="0.2">
      <c r="D4333" s="236"/>
    </row>
    <row r="4334" spans="4:4" x14ac:dyDescent="0.2">
      <c r="D4334" s="236"/>
    </row>
    <row r="4335" spans="4:4" x14ac:dyDescent="0.2">
      <c r="D4335" s="236"/>
    </row>
    <row r="4336" spans="4:4" x14ac:dyDescent="0.2">
      <c r="D4336" s="236"/>
    </row>
    <row r="4337" spans="4:4" x14ac:dyDescent="0.2">
      <c r="D4337" s="236"/>
    </row>
    <row r="4338" spans="4:4" x14ac:dyDescent="0.2">
      <c r="D4338" s="236"/>
    </row>
    <row r="4339" spans="4:4" x14ac:dyDescent="0.2">
      <c r="D4339" s="236"/>
    </row>
    <row r="4340" spans="4:4" x14ac:dyDescent="0.2">
      <c r="D4340" s="236"/>
    </row>
    <row r="4341" spans="4:4" x14ac:dyDescent="0.2">
      <c r="D4341" s="236"/>
    </row>
    <row r="4342" spans="4:4" x14ac:dyDescent="0.2">
      <c r="D4342" s="236"/>
    </row>
    <row r="4343" spans="4:4" x14ac:dyDescent="0.2">
      <c r="D4343" s="236"/>
    </row>
    <row r="4344" spans="4:4" x14ac:dyDescent="0.2">
      <c r="D4344" s="236"/>
    </row>
    <row r="4345" spans="4:4" x14ac:dyDescent="0.2">
      <c r="D4345" s="236"/>
    </row>
    <row r="4346" spans="4:4" x14ac:dyDescent="0.2">
      <c r="D4346" s="236"/>
    </row>
    <row r="4347" spans="4:4" x14ac:dyDescent="0.2">
      <c r="D4347" s="236"/>
    </row>
    <row r="4348" spans="4:4" x14ac:dyDescent="0.2">
      <c r="D4348" s="236"/>
    </row>
    <row r="4349" spans="4:4" x14ac:dyDescent="0.2">
      <c r="D4349" s="236"/>
    </row>
    <row r="4350" spans="4:4" x14ac:dyDescent="0.2">
      <c r="D4350" s="236"/>
    </row>
    <row r="4351" spans="4:4" x14ac:dyDescent="0.2">
      <c r="D4351" s="236"/>
    </row>
    <row r="4352" spans="4:4" x14ac:dyDescent="0.2">
      <c r="D4352" s="236"/>
    </row>
    <row r="4353" spans="4:4" x14ac:dyDescent="0.2">
      <c r="D4353" s="236"/>
    </row>
    <row r="4354" spans="4:4" x14ac:dyDescent="0.2">
      <c r="D4354" s="236"/>
    </row>
    <row r="4355" spans="4:4" x14ac:dyDescent="0.2">
      <c r="D4355" s="236"/>
    </row>
    <row r="4356" spans="4:4" x14ac:dyDescent="0.2">
      <c r="D4356" s="236"/>
    </row>
    <row r="4357" spans="4:4" x14ac:dyDescent="0.2">
      <c r="D4357" s="236"/>
    </row>
    <row r="4358" spans="4:4" x14ac:dyDescent="0.2">
      <c r="D4358" s="236"/>
    </row>
    <row r="4359" spans="4:4" x14ac:dyDescent="0.2">
      <c r="D4359" s="236"/>
    </row>
    <row r="4360" spans="4:4" x14ac:dyDescent="0.2">
      <c r="D4360" s="236"/>
    </row>
    <row r="4361" spans="4:4" x14ac:dyDescent="0.2">
      <c r="D4361" s="236"/>
    </row>
    <row r="4362" spans="4:4" x14ac:dyDescent="0.2">
      <c r="D4362" s="236"/>
    </row>
    <row r="4363" spans="4:4" x14ac:dyDescent="0.2">
      <c r="D4363" s="236"/>
    </row>
    <row r="4364" spans="4:4" x14ac:dyDescent="0.2">
      <c r="D4364" s="236"/>
    </row>
    <row r="4365" spans="4:4" x14ac:dyDescent="0.2">
      <c r="D4365" s="236"/>
    </row>
    <row r="4366" spans="4:4" x14ac:dyDescent="0.2">
      <c r="D4366" s="236"/>
    </row>
    <row r="4367" spans="4:4" x14ac:dyDescent="0.2">
      <c r="D4367" s="236"/>
    </row>
    <row r="4368" spans="4:4" x14ac:dyDescent="0.2">
      <c r="D4368" s="236"/>
    </row>
    <row r="4369" spans="4:4" x14ac:dyDescent="0.2">
      <c r="D4369" s="236"/>
    </row>
    <row r="4370" spans="4:4" x14ac:dyDescent="0.2">
      <c r="D4370" s="236"/>
    </row>
    <row r="4371" spans="4:4" x14ac:dyDescent="0.2">
      <c r="D4371" s="236"/>
    </row>
    <row r="4372" spans="4:4" x14ac:dyDescent="0.2">
      <c r="D4372" s="236"/>
    </row>
    <row r="4373" spans="4:4" x14ac:dyDescent="0.2">
      <c r="D4373" s="236"/>
    </row>
    <row r="4374" spans="4:4" x14ac:dyDescent="0.2">
      <c r="D4374" s="236"/>
    </row>
    <row r="4375" spans="4:4" x14ac:dyDescent="0.2">
      <c r="D4375" s="236"/>
    </row>
    <row r="4376" spans="4:4" x14ac:dyDescent="0.2">
      <c r="D4376" s="236"/>
    </row>
    <row r="4377" spans="4:4" x14ac:dyDescent="0.2">
      <c r="D4377" s="236"/>
    </row>
    <row r="4378" spans="4:4" x14ac:dyDescent="0.2">
      <c r="D4378" s="236"/>
    </row>
    <row r="4379" spans="4:4" x14ac:dyDescent="0.2">
      <c r="D4379" s="236"/>
    </row>
    <row r="4380" spans="4:4" x14ac:dyDescent="0.2">
      <c r="D4380" s="236"/>
    </row>
    <row r="4381" spans="4:4" x14ac:dyDescent="0.2">
      <c r="D4381" s="236"/>
    </row>
    <row r="4382" spans="4:4" x14ac:dyDescent="0.2">
      <c r="D4382" s="236"/>
    </row>
    <row r="4383" spans="4:4" x14ac:dyDescent="0.2">
      <c r="D4383" s="236"/>
    </row>
    <row r="4384" spans="4:4" x14ac:dyDescent="0.2">
      <c r="D4384" s="236"/>
    </row>
    <row r="4385" spans="4:4" x14ac:dyDescent="0.2">
      <c r="D4385" s="236"/>
    </row>
    <row r="4386" spans="4:4" x14ac:dyDescent="0.2">
      <c r="D4386" s="236"/>
    </row>
    <row r="4387" spans="4:4" x14ac:dyDescent="0.2">
      <c r="D4387" s="236"/>
    </row>
    <row r="4388" spans="4:4" x14ac:dyDescent="0.2">
      <c r="D4388" s="236"/>
    </row>
    <row r="4389" spans="4:4" x14ac:dyDescent="0.2">
      <c r="D4389" s="236"/>
    </row>
    <row r="4390" spans="4:4" x14ac:dyDescent="0.2">
      <c r="D4390" s="236"/>
    </row>
    <row r="4391" spans="4:4" x14ac:dyDescent="0.2">
      <c r="D4391" s="236"/>
    </row>
    <row r="4392" spans="4:4" x14ac:dyDescent="0.2">
      <c r="D4392" s="236"/>
    </row>
    <row r="4393" spans="4:4" x14ac:dyDescent="0.2">
      <c r="D4393" s="236"/>
    </row>
    <row r="4394" spans="4:4" x14ac:dyDescent="0.2">
      <c r="D4394" s="236"/>
    </row>
    <row r="4395" spans="4:4" x14ac:dyDescent="0.2">
      <c r="D4395" s="236"/>
    </row>
    <row r="4396" spans="4:4" x14ac:dyDescent="0.2">
      <c r="D4396" s="236"/>
    </row>
    <row r="4397" spans="4:4" x14ac:dyDescent="0.2">
      <c r="D4397" s="236"/>
    </row>
    <row r="4398" spans="4:4" x14ac:dyDescent="0.2">
      <c r="D4398" s="236"/>
    </row>
    <row r="4399" spans="4:4" x14ac:dyDescent="0.2">
      <c r="D4399" s="236"/>
    </row>
    <row r="4400" spans="4:4" x14ac:dyDescent="0.2">
      <c r="D4400" s="236"/>
    </row>
    <row r="4401" spans="4:4" x14ac:dyDescent="0.2">
      <c r="D4401" s="236"/>
    </row>
    <row r="4402" spans="4:4" x14ac:dyDescent="0.2">
      <c r="D4402" s="236"/>
    </row>
    <row r="4403" spans="4:4" x14ac:dyDescent="0.2">
      <c r="D4403" s="236"/>
    </row>
    <row r="4404" spans="4:4" x14ac:dyDescent="0.2">
      <c r="D4404" s="236"/>
    </row>
    <row r="4405" spans="4:4" x14ac:dyDescent="0.2">
      <c r="D4405" s="236"/>
    </row>
    <row r="4406" spans="4:4" x14ac:dyDescent="0.2">
      <c r="D4406" s="236"/>
    </row>
    <row r="4407" spans="4:4" x14ac:dyDescent="0.2">
      <c r="D4407" s="236"/>
    </row>
    <row r="4408" spans="4:4" x14ac:dyDescent="0.2">
      <c r="D4408" s="236"/>
    </row>
    <row r="4409" spans="4:4" x14ac:dyDescent="0.2">
      <c r="D4409" s="236"/>
    </row>
    <row r="4410" spans="4:4" x14ac:dyDescent="0.2">
      <c r="D4410" s="236"/>
    </row>
    <row r="4411" spans="4:4" x14ac:dyDescent="0.2">
      <c r="D4411" s="236"/>
    </row>
    <row r="4412" spans="4:4" x14ac:dyDescent="0.2">
      <c r="D4412" s="236"/>
    </row>
    <row r="4413" spans="4:4" x14ac:dyDescent="0.2">
      <c r="D4413" s="236"/>
    </row>
    <row r="4414" spans="4:4" x14ac:dyDescent="0.2">
      <c r="D4414" s="236"/>
    </row>
    <row r="4415" spans="4:4" x14ac:dyDescent="0.2">
      <c r="D4415" s="236"/>
    </row>
    <row r="4416" spans="4:4" x14ac:dyDescent="0.2">
      <c r="D4416" s="236"/>
    </row>
    <row r="4417" spans="4:4" x14ac:dyDescent="0.2">
      <c r="D4417" s="236"/>
    </row>
    <row r="4418" spans="4:4" x14ac:dyDescent="0.2">
      <c r="D4418" s="236"/>
    </row>
    <row r="4419" spans="4:4" x14ac:dyDescent="0.2">
      <c r="D4419" s="236"/>
    </row>
    <row r="4420" spans="4:4" x14ac:dyDescent="0.2">
      <c r="D4420" s="236"/>
    </row>
    <row r="4421" spans="4:4" x14ac:dyDescent="0.2">
      <c r="D4421" s="236"/>
    </row>
    <row r="4422" spans="4:4" x14ac:dyDescent="0.2">
      <c r="D4422" s="236"/>
    </row>
    <row r="4423" spans="4:4" x14ac:dyDescent="0.2">
      <c r="D4423" s="236"/>
    </row>
    <row r="4424" spans="4:4" x14ac:dyDescent="0.2">
      <c r="D4424" s="236"/>
    </row>
    <row r="4425" spans="4:4" x14ac:dyDescent="0.2">
      <c r="D4425" s="236"/>
    </row>
    <row r="4426" spans="4:4" x14ac:dyDescent="0.2">
      <c r="D4426" s="236"/>
    </row>
    <row r="4427" spans="4:4" x14ac:dyDescent="0.2">
      <c r="D4427" s="236"/>
    </row>
    <row r="4428" spans="4:4" x14ac:dyDescent="0.2">
      <c r="D4428" s="236"/>
    </row>
    <row r="4429" spans="4:4" x14ac:dyDescent="0.2">
      <c r="D4429" s="236"/>
    </row>
    <row r="4430" spans="4:4" x14ac:dyDescent="0.2">
      <c r="D4430" s="236"/>
    </row>
    <row r="4431" spans="4:4" x14ac:dyDescent="0.2">
      <c r="D4431" s="236"/>
    </row>
    <row r="4432" spans="4:4" x14ac:dyDescent="0.2">
      <c r="D4432" s="236"/>
    </row>
    <row r="4433" spans="4:4" x14ac:dyDescent="0.2">
      <c r="D4433" s="236"/>
    </row>
    <row r="4434" spans="4:4" x14ac:dyDescent="0.2">
      <c r="D4434" s="236"/>
    </row>
    <row r="4435" spans="4:4" x14ac:dyDescent="0.2">
      <c r="D4435" s="236"/>
    </row>
    <row r="4436" spans="4:4" x14ac:dyDescent="0.2">
      <c r="D4436" s="236"/>
    </row>
    <row r="4437" spans="4:4" x14ac:dyDescent="0.2">
      <c r="D4437" s="236"/>
    </row>
    <row r="4438" spans="4:4" x14ac:dyDescent="0.2">
      <c r="D4438" s="236"/>
    </row>
    <row r="4439" spans="4:4" x14ac:dyDescent="0.2">
      <c r="D4439" s="236"/>
    </row>
    <row r="4440" spans="4:4" x14ac:dyDescent="0.2">
      <c r="D4440" s="236"/>
    </row>
    <row r="4441" spans="4:4" x14ac:dyDescent="0.2">
      <c r="D4441" s="236"/>
    </row>
    <row r="4442" spans="4:4" x14ac:dyDescent="0.2">
      <c r="D4442" s="236"/>
    </row>
    <row r="4443" spans="4:4" x14ac:dyDescent="0.2">
      <c r="D4443" s="236"/>
    </row>
    <row r="4444" spans="4:4" x14ac:dyDescent="0.2">
      <c r="D4444" s="236"/>
    </row>
    <row r="4445" spans="4:4" x14ac:dyDescent="0.2">
      <c r="D4445" s="236"/>
    </row>
    <row r="4446" spans="4:4" x14ac:dyDescent="0.2">
      <c r="D4446" s="236"/>
    </row>
    <row r="4447" spans="4:4" x14ac:dyDescent="0.2">
      <c r="D4447" s="236"/>
    </row>
    <row r="4448" spans="4:4" x14ac:dyDescent="0.2">
      <c r="D4448" s="236"/>
    </row>
    <row r="4449" spans="4:4" x14ac:dyDescent="0.2">
      <c r="D4449" s="236"/>
    </row>
    <row r="4450" spans="4:4" x14ac:dyDescent="0.2">
      <c r="D4450" s="236"/>
    </row>
    <row r="4451" spans="4:4" x14ac:dyDescent="0.2">
      <c r="D4451" s="236"/>
    </row>
    <row r="4452" spans="4:4" x14ac:dyDescent="0.2">
      <c r="D4452" s="236"/>
    </row>
    <row r="4453" spans="4:4" x14ac:dyDescent="0.2">
      <c r="D4453" s="236"/>
    </row>
    <row r="4454" spans="4:4" x14ac:dyDescent="0.2">
      <c r="D4454" s="236"/>
    </row>
    <row r="4455" spans="4:4" x14ac:dyDescent="0.2">
      <c r="D4455" s="236"/>
    </row>
    <row r="4456" spans="4:4" x14ac:dyDescent="0.2">
      <c r="D4456" s="236"/>
    </row>
    <row r="4457" spans="4:4" x14ac:dyDescent="0.2">
      <c r="D4457" s="236"/>
    </row>
    <row r="4458" spans="4:4" x14ac:dyDescent="0.2">
      <c r="D4458" s="236"/>
    </row>
    <row r="4459" spans="4:4" x14ac:dyDescent="0.2">
      <c r="D4459" s="236"/>
    </row>
    <row r="4460" spans="4:4" x14ac:dyDescent="0.2">
      <c r="D4460" s="236"/>
    </row>
    <row r="4461" spans="4:4" x14ac:dyDescent="0.2">
      <c r="D4461" s="236"/>
    </row>
    <row r="4462" spans="4:4" x14ac:dyDescent="0.2">
      <c r="D4462" s="236"/>
    </row>
    <row r="4463" spans="4:4" x14ac:dyDescent="0.2">
      <c r="D4463" s="236"/>
    </row>
    <row r="4464" spans="4:4" x14ac:dyDescent="0.2">
      <c r="D4464" s="236"/>
    </row>
    <row r="4465" spans="4:4" x14ac:dyDescent="0.2">
      <c r="D4465" s="236"/>
    </row>
    <row r="4466" spans="4:4" x14ac:dyDescent="0.2">
      <c r="D4466" s="236"/>
    </row>
    <row r="4467" spans="4:4" x14ac:dyDescent="0.2">
      <c r="D4467" s="236"/>
    </row>
    <row r="4468" spans="4:4" x14ac:dyDescent="0.2">
      <c r="D4468" s="236"/>
    </row>
    <row r="4469" spans="4:4" x14ac:dyDescent="0.2">
      <c r="D4469" s="236"/>
    </row>
    <row r="4470" spans="4:4" x14ac:dyDescent="0.2">
      <c r="D4470" s="236"/>
    </row>
    <row r="4471" spans="4:4" x14ac:dyDescent="0.2">
      <c r="D4471" s="236"/>
    </row>
    <row r="4472" spans="4:4" x14ac:dyDescent="0.2">
      <c r="D4472" s="236"/>
    </row>
    <row r="4473" spans="4:4" x14ac:dyDescent="0.2">
      <c r="D4473" s="236"/>
    </row>
    <row r="4474" spans="4:4" x14ac:dyDescent="0.2">
      <c r="D4474" s="236"/>
    </row>
    <row r="4475" spans="4:4" x14ac:dyDescent="0.2">
      <c r="D4475" s="236"/>
    </row>
    <row r="4476" spans="4:4" x14ac:dyDescent="0.2">
      <c r="D4476" s="236"/>
    </row>
    <row r="4477" spans="4:4" x14ac:dyDescent="0.2">
      <c r="D4477" s="236"/>
    </row>
    <row r="4478" spans="4:4" x14ac:dyDescent="0.2">
      <c r="D4478" s="236"/>
    </row>
    <row r="4479" spans="4:4" x14ac:dyDescent="0.2">
      <c r="D4479" s="236"/>
    </row>
    <row r="4480" spans="4:4" x14ac:dyDescent="0.2">
      <c r="D4480" s="236"/>
    </row>
    <row r="4481" spans="4:4" x14ac:dyDescent="0.2">
      <c r="D4481" s="236"/>
    </row>
    <row r="4482" spans="4:4" x14ac:dyDescent="0.2">
      <c r="D4482" s="236"/>
    </row>
    <row r="4483" spans="4:4" x14ac:dyDescent="0.2">
      <c r="D4483" s="236"/>
    </row>
    <row r="4484" spans="4:4" x14ac:dyDescent="0.2">
      <c r="D4484" s="236"/>
    </row>
    <row r="4485" spans="4:4" x14ac:dyDescent="0.2">
      <c r="D4485" s="236"/>
    </row>
    <row r="4486" spans="4:4" x14ac:dyDescent="0.2">
      <c r="D4486" s="236"/>
    </row>
    <row r="4487" spans="4:4" x14ac:dyDescent="0.2">
      <c r="D4487" s="236"/>
    </row>
    <row r="4488" spans="4:4" x14ac:dyDescent="0.2">
      <c r="D4488" s="236"/>
    </row>
    <row r="4489" spans="4:4" x14ac:dyDescent="0.2">
      <c r="D4489" s="236"/>
    </row>
    <row r="4490" spans="4:4" x14ac:dyDescent="0.2">
      <c r="D4490" s="236"/>
    </row>
    <row r="4491" spans="4:4" x14ac:dyDescent="0.2">
      <c r="D4491" s="236"/>
    </row>
    <row r="4492" spans="4:4" x14ac:dyDescent="0.2">
      <c r="D4492" s="236"/>
    </row>
    <row r="4493" spans="4:4" x14ac:dyDescent="0.2">
      <c r="D4493" s="236"/>
    </row>
    <row r="4494" spans="4:4" x14ac:dyDescent="0.2">
      <c r="D4494" s="236"/>
    </row>
    <row r="4495" spans="4:4" x14ac:dyDescent="0.2">
      <c r="D4495" s="236"/>
    </row>
    <row r="4496" spans="4:4" x14ac:dyDescent="0.2">
      <c r="D4496" s="236"/>
    </row>
    <row r="4497" spans="4:4" x14ac:dyDescent="0.2">
      <c r="D4497" s="236"/>
    </row>
    <row r="4498" spans="4:4" x14ac:dyDescent="0.2">
      <c r="D4498" s="236"/>
    </row>
    <row r="4499" spans="4:4" x14ac:dyDescent="0.2">
      <c r="D4499" s="236"/>
    </row>
    <row r="4500" spans="4:4" x14ac:dyDescent="0.2">
      <c r="D4500" s="236"/>
    </row>
    <row r="4501" spans="4:4" x14ac:dyDescent="0.2">
      <c r="D4501" s="236"/>
    </row>
    <row r="4502" spans="4:4" x14ac:dyDescent="0.2">
      <c r="D4502" s="236"/>
    </row>
    <row r="4503" spans="4:4" x14ac:dyDescent="0.2">
      <c r="D4503" s="236"/>
    </row>
    <row r="4504" spans="4:4" x14ac:dyDescent="0.2">
      <c r="D4504" s="236"/>
    </row>
    <row r="4505" spans="4:4" x14ac:dyDescent="0.2">
      <c r="D4505" s="236"/>
    </row>
    <row r="4506" spans="4:4" x14ac:dyDescent="0.2">
      <c r="D4506" s="236"/>
    </row>
    <row r="4507" spans="4:4" x14ac:dyDescent="0.2">
      <c r="D4507" s="236"/>
    </row>
    <row r="4508" spans="4:4" x14ac:dyDescent="0.2">
      <c r="D4508" s="236"/>
    </row>
    <row r="4509" spans="4:4" x14ac:dyDescent="0.2">
      <c r="D4509" s="236"/>
    </row>
    <row r="4510" spans="4:4" x14ac:dyDescent="0.2">
      <c r="D4510" s="236"/>
    </row>
    <row r="4511" spans="4:4" x14ac:dyDescent="0.2">
      <c r="D4511" s="236"/>
    </row>
    <row r="4512" spans="4:4" x14ac:dyDescent="0.2">
      <c r="D4512" s="236"/>
    </row>
    <row r="4513" spans="4:4" x14ac:dyDescent="0.2">
      <c r="D4513" s="236"/>
    </row>
    <row r="4514" spans="4:4" x14ac:dyDescent="0.2">
      <c r="D4514" s="236"/>
    </row>
    <row r="4515" spans="4:4" x14ac:dyDescent="0.2">
      <c r="D4515" s="236"/>
    </row>
    <row r="4516" spans="4:4" x14ac:dyDescent="0.2">
      <c r="D4516" s="236"/>
    </row>
    <row r="4517" spans="4:4" x14ac:dyDescent="0.2">
      <c r="D4517" s="236"/>
    </row>
    <row r="4518" spans="4:4" x14ac:dyDescent="0.2">
      <c r="D4518" s="236"/>
    </row>
    <row r="4519" spans="4:4" x14ac:dyDescent="0.2">
      <c r="D4519" s="236"/>
    </row>
    <row r="4520" spans="4:4" x14ac:dyDescent="0.2">
      <c r="D4520" s="236"/>
    </row>
    <row r="4521" spans="4:4" x14ac:dyDescent="0.2">
      <c r="D4521" s="236"/>
    </row>
    <row r="4522" spans="4:4" x14ac:dyDescent="0.2">
      <c r="D4522" s="236"/>
    </row>
    <row r="4523" spans="4:4" x14ac:dyDescent="0.2">
      <c r="D4523" s="236"/>
    </row>
    <row r="4524" spans="4:4" x14ac:dyDescent="0.2">
      <c r="D4524" s="236"/>
    </row>
    <row r="4525" spans="4:4" x14ac:dyDescent="0.2">
      <c r="D4525" s="236"/>
    </row>
    <row r="4526" spans="4:4" x14ac:dyDescent="0.2">
      <c r="D4526" s="236"/>
    </row>
    <row r="4527" spans="4:4" x14ac:dyDescent="0.2">
      <c r="D4527" s="236"/>
    </row>
    <row r="4528" spans="4:4" x14ac:dyDescent="0.2">
      <c r="D4528" s="236"/>
    </row>
    <row r="4529" spans="4:4" x14ac:dyDescent="0.2">
      <c r="D4529" s="236"/>
    </row>
    <row r="4530" spans="4:4" x14ac:dyDescent="0.2">
      <c r="D4530" s="236"/>
    </row>
    <row r="4531" spans="4:4" x14ac:dyDescent="0.2">
      <c r="D4531" s="236"/>
    </row>
    <row r="4532" spans="4:4" x14ac:dyDescent="0.2">
      <c r="D4532" s="236"/>
    </row>
    <row r="4533" spans="4:4" x14ac:dyDescent="0.2">
      <c r="D4533" s="236"/>
    </row>
    <row r="4534" spans="4:4" x14ac:dyDescent="0.2">
      <c r="D4534" s="236"/>
    </row>
    <row r="4535" spans="4:4" x14ac:dyDescent="0.2">
      <c r="D4535" s="236"/>
    </row>
    <row r="4536" spans="4:4" x14ac:dyDescent="0.2">
      <c r="D4536" s="236"/>
    </row>
    <row r="4537" spans="4:4" x14ac:dyDescent="0.2">
      <c r="D4537" s="236"/>
    </row>
    <row r="4538" spans="4:4" x14ac:dyDescent="0.2">
      <c r="D4538" s="236"/>
    </row>
    <row r="4539" spans="4:4" x14ac:dyDescent="0.2">
      <c r="D4539" s="236"/>
    </row>
    <row r="4540" spans="4:4" x14ac:dyDescent="0.2">
      <c r="D4540" s="236"/>
    </row>
    <row r="4541" spans="4:4" x14ac:dyDescent="0.2">
      <c r="D4541" s="236"/>
    </row>
    <row r="4542" spans="4:4" x14ac:dyDescent="0.2">
      <c r="D4542" s="236"/>
    </row>
    <row r="4543" spans="4:4" x14ac:dyDescent="0.2">
      <c r="D4543" s="236"/>
    </row>
    <row r="4544" spans="4:4" x14ac:dyDescent="0.2">
      <c r="D4544" s="236"/>
    </row>
    <row r="4545" spans="4:4" x14ac:dyDescent="0.2">
      <c r="D4545" s="236"/>
    </row>
    <row r="4546" spans="4:4" x14ac:dyDescent="0.2">
      <c r="D4546" s="236"/>
    </row>
    <row r="4547" spans="4:4" x14ac:dyDescent="0.2">
      <c r="D4547" s="236"/>
    </row>
    <row r="4548" spans="4:4" x14ac:dyDescent="0.2">
      <c r="D4548" s="236"/>
    </row>
    <row r="4549" spans="4:4" x14ac:dyDescent="0.2">
      <c r="D4549" s="236"/>
    </row>
    <row r="4550" spans="4:4" x14ac:dyDescent="0.2">
      <c r="D4550" s="236"/>
    </row>
    <row r="4551" spans="4:4" x14ac:dyDescent="0.2">
      <c r="D4551" s="236"/>
    </row>
    <row r="4552" spans="4:4" x14ac:dyDescent="0.2">
      <c r="D4552" s="236"/>
    </row>
    <row r="4553" spans="4:4" x14ac:dyDescent="0.2">
      <c r="D4553" s="236"/>
    </row>
    <row r="4554" spans="4:4" x14ac:dyDescent="0.2">
      <c r="D4554" s="236"/>
    </row>
    <row r="4555" spans="4:4" x14ac:dyDescent="0.2">
      <c r="D4555" s="236"/>
    </row>
    <row r="4556" spans="4:4" x14ac:dyDescent="0.2">
      <c r="D4556" s="236"/>
    </row>
    <row r="4557" spans="4:4" x14ac:dyDescent="0.2">
      <c r="D4557" s="236"/>
    </row>
    <row r="4558" spans="4:4" x14ac:dyDescent="0.2">
      <c r="D4558" s="236"/>
    </row>
    <row r="4559" spans="4:4" x14ac:dyDescent="0.2">
      <c r="D4559" s="236"/>
    </row>
    <row r="4560" spans="4:4" x14ac:dyDescent="0.2">
      <c r="D4560" s="236"/>
    </row>
    <row r="4561" spans="4:4" x14ac:dyDescent="0.2">
      <c r="D4561" s="236"/>
    </row>
    <row r="4562" spans="4:4" x14ac:dyDescent="0.2">
      <c r="D4562" s="236"/>
    </row>
    <row r="4563" spans="4:4" x14ac:dyDescent="0.2">
      <c r="D4563" s="236"/>
    </row>
    <row r="4564" spans="4:4" x14ac:dyDescent="0.2">
      <c r="D4564" s="236"/>
    </row>
    <row r="4565" spans="4:4" x14ac:dyDescent="0.2">
      <c r="D4565" s="236"/>
    </row>
    <row r="4566" spans="4:4" x14ac:dyDescent="0.2">
      <c r="D4566" s="236"/>
    </row>
    <row r="4567" spans="4:4" x14ac:dyDescent="0.2">
      <c r="D4567" s="236"/>
    </row>
    <row r="4568" spans="4:4" x14ac:dyDescent="0.2">
      <c r="D4568" s="236"/>
    </row>
    <row r="4569" spans="4:4" x14ac:dyDescent="0.2">
      <c r="D4569" s="236"/>
    </row>
    <row r="4570" spans="4:4" x14ac:dyDescent="0.2">
      <c r="D4570" s="236"/>
    </row>
    <row r="4571" spans="4:4" x14ac:dyDescent="0.2">
      <c r="D4571" s="236"/>
    </row>
    <row r="4572" spans="4:4" x14ac:dyDescent="0.2">
      <c r="D4572" s="236"/>
    </row>
    <row r="4573" spans="4:4" x14ac:dyDescent="0.2">
      <c r="D4573" s="236"/>
    </row>
    <row r="4574" spans="4:4" x14ac:dyDescent="0.2">
      <c r="D4574" s="236"/>
    </row>
    <row r="4575" spans="4:4" x14ac:dyDescent="0.2">
      <c r="D4575" s="236"/>
    </row>
    <row r="4576" spans="4:4" x14ac:dyDescent="0.2">
      <c r="D4576" s="236"/>
    </row>
    <row r="4577" spans="4:4" x14ac:dyDescent="0.2">
      <c r="D4577" s="236"/>
    </row>
    <row r="4578" spans="4:4" x14ac:dyDescent="0.2">
      <c r="D4578" s="236"/>
    </row>
    <row r="4579" spans="4:4" x14ac:dyDescent="0.2">
      <c r="D4579" s="236"/>
    </row>
    <row r="4580" spans="4:4" x14ac:dyDescent="0.2">
      <c r="D4580" s="236"/>
    </row>
    <row r="4581" spans="4:4" x14ac:dyDescent="0.2">
      <c r="D4581" s="236"/>
    </row>
    <row r="4582" spans="4:4" x14ac:dyDescent="0.2">
      <c r="D4582" s="236"/>
    </row>
    <row r="4583" spans="4:4" x14ac:dyDescent="0.2">
      <c r="D4583" s="236"/>
    </row>
    <row r="4584" spans="4:4" x14ac:dyDescent="0.2">
      <c r="D4584" s="236"/>
    </row>
    <row r="4585" spans="4:4" x14ac:dyDescent="0.2">
      <c r="D4585" s="236"/>
    </row>
    <row r="4586" spans="4:4" x14ac:dyDescent="0.2">
      <c r="D4586" s="236"/>
    </row>
    <row r="4587" spans="4:4" x14ac:dyDescent="0.2">
      <c r="D4587" s="236"/>
    </row>
    <row r="4588" spans="4:4" x14ac:dyDescent="0.2">
      <c r="D4588" s="236"/>
    </row>
    <row r="4589" spans="4:4" x14ac:dyDescent="0.2">
      <c r="D4589" s="236"/>
    </row>
    <row r="4590" spans="4:4" x14ac:dyDescent="0.2">
      <c r="D4590" s="236"/>
    </row>
    <row r="4591" spans="4:4" x14ac:dyDescent="0.2">
      <c r="D4591" s="236"/>
    </row>
    <row r="4592" spans="4:4" x14ac:dyDescent="0.2">
      <c r="D4592" s="236"/>
    </row>
    <row r="4593" spans="4:4" x14ac:dyDescent="0.2">
      <c r="D4593" s="236"/>
    </row>
    <row r="4594" spans="4:4" x14ac:dyDescent="0.2">
      <c r="D4594" s="236"/>
    </row>
    <row r="4595" spans="4:4" x14ac:dyDescent="0.2">
      <c r="D4595" s="236"/>
    </row>
    <row r="4596" spans="4:4" x14ac:dyDescent="0.2">
      <c r="D4596" s="236"/>
    </row>
    <row r="4597" spans="4:4" x14ac:dyDescent="0.2">
      <c r="D4597" s="236"/>
    </row>
    <row r="4598" spans="4:4" x14ac:dyDescent="0.2">
      <c r="D4598" s="236"/>
    </row>
    <row r="4599" spans="4:4" x14ac:dyDescent="0.2">
      <c r="D4599" s="236"/>
    </row>
    <row r="4600" spans="4:4" x14ac:dyDescent="0.2">
      <c r="D4600" s="236"/>
    </row>
    <row r="4601" spans="4:4" x14ac:dyDescent="0.2">
      <c r="D4601" s="236"/>
    </row>
    <row r="4602" spans="4:4" x14ac:dyDescent="0.2">
      <c r="D4602" s="236"/>
    </row>
    <row r="4603" spans="4:4" x14ac:dyDescent="0.2">
      <c r="D4603" s="236"/>
    </row>
    <row r="4604" spans="4:4" x14ac:dyDescent="0.2">
      <c r="D4604" s="236"/>
    </row>
    <row r="4605" spans="4:4" x14ac:dyDescent="0.2">
      <c r="D4605" s="236"/>
    </row>
    <row r="4606" spans="4:4" x14ac:dyDescent="0.2">
      <c r="D4606" s="236"/>
    </row>
    <row r="4607" spans="4:4" x14ac:dyDescent="0.2">
      <c r="D4607" s="236"/>
    </row>
    <row r="4608" spans="4:4" x14ac:dyDescent="0.2">
      <c r="D4608" s="236"/>
    </row>
    <row r="4609" spans="4:4" x14ac:dyDescent="0.2">
      <c r="D4609" s="236"/>
    </row>
    <row r="4610" spans="4:4" x14ac:dyDescent="0.2">
      <c r="D4610" s="236"/>
    </row>
    <row r="4611" spans="4:4" x14ac:dyDescent="0.2">
      <c r="D4611" s="236"/>
    </row>
    <row r="4612" spans="4:4" x14ac:dyDescent="0.2">
      <c r="D4612" s="236"/>
    </row>
    <row r="4613" spans="4:4" x14ac:dyDescent="0.2">
      <c r="D4613" s="236"/>
    </row>
    <row r="4614" spans="4:4" x14ac:dyDescent="0.2">
      <c r="D4614" s="236"/>
    </row>
    <row r="4615" spans="4:4" x14ac:dyDescent="0.2">
      <c r="D4615" s="236"/>
    </row>
    <row r="4616" spans="4:4" x14ac:dyDescent="0.2">
      <c r="D4616" s="236"/>
    </row>
    <row r="4617" spans="4:4" x14ac:dyDescent="0.2">
      <c r="D4617" s="236"/>
    </row>
    <row r="4618" spans="4:4" x14ac:dyDescent="0.2">
      <c r="D4618" s="236"/>
    </row>
    <row r="4619" spans="4:4" x14ac:dyDescent="0.2">
      <c r="D4619" s="236"/>
    </row>
    <row r="4620" spans="4:4" x14ac:dyDescent="0.2">
      <c r="D4620" s="236"/>
    </row>
    <row r="4621" spans="4:4" x14ac:dyDescent="0.2">
      <c r="D4621" s="236"/>
    </row>
    <row r="4622" spans="4:4" x14ac:dyDescent="0.2">
      <c r="D4622" s="236"/>
    </row>
    <row r="4623" spans="4:4" x14ac:dyDescent="0.2">
      <c r="D4623" s="236"/>
    </row>
    <row r="4624" spans="4:4" x14ac:dyDescent="0.2">
      <c r="D4624" s="236"/>
    </row>
    <row r="4625" spans="4:4" x14ac:dyDescent="0.2">
      <c r="D4625" s="236"/>
    </row>
    <row r="4626" spans="4:4" x14ac:dyDescent="0.2">
      <c r="D4626" s="236"/>
    </row>
    <row r="4627" spans="4:4" x14ac:dyDescent="0.2">
      <c r="D4627" s="236"/>
    </row>
    <row r="4628" spans="4:4" x14ac:dyDescent="0.2">
      <c r="D4628" s="236"/>
    </row>
    <row r="4629" spans="4:4" x14ac:dyDescent="0.2">
      <c r="D4629" s="236"/>
    </row>
    <row r="4630" spans="4:4" x14ac:dyDescent="0.2">
      <c r="D4630" s="236"/>
    </row>
    <row r="4631" spans="4:4" x14ac:dyDescent="0.2">
      <c r="D4631" s="236"/>
    </row>
    <row r="4632" spans="4:4" x14ac:dyDescent="0.2">
      <c r="D4632" s="236"/>
    </row>
    <row r="4633" spans="4:4" x14ac:dyDescent="0.2">
      <c r="D4633" s="236"/>
    </row>
    <row r="4634" spans="4:4" x14ac:dyDescent="0.2">
      <c r="D4634" s="236"/>
    </row>
    <row r="4635" spans="4:4" x14ac:dyDescent="0.2">
      <c r="D4635" s="236"/>
    </row>
    <row r="4636" spans="4:4" x14ac:dyDescent="0.2">
      <c r="D4636" s="236"/>
    </row>
    <row r="4637" spans="4:4" x14ac:dyDescent="0.2">
      <c r="D4637" s="236"/>
    </row>
    <row r="4638" spans="4:4" x14ac:dyDescent="0.2">
      <c r="D4638" s="236"/>
    </row>
    <row r="4639" spans="4:4" x14ac:dyDescent="0.2">
      <c r="D4639" s="236"/>
    </row>
    <row r="4640" spans="4:4" x14ac:dyDescent="0.2">
      <c r="D4640" s="236"/>
    </row>
    <row r="4641" spans="4:4" x14ac:dyDescent="0.2">
      <c r="D4641" s="236"/>
    </row>
    <row r="4642" spans="4:4" x14ac:dyDescent="0.2">
      <c r="D4642" s="236"/>
    </row>
    <row r="4643" spans="4:4" x14ac:dyDescent="0.2">
      <c r="D4643" s="236"/>
    </row>
    <row r="4644" spans="4:4" x14ac:dyDescent="0.2">
      <c r="D4644" s="236"/>
    </row>
    <row r="4645" spans="4:4" x14ac:dyDescent="0.2">
      <c r="D4645" s="236"/>
    </row>
    <row r="4646" spans="4:4" x14ac:dyDescent="0.2">
      <c r="D4646" s="236"/>
    </row>
    <row r="4647" spans="4:4" x14ac:dyDescent="0.2">
      <c r="D4647" s="236"/>
    </row>
    <row r="4648" spans="4:4" x14ac:dyDescent="0.2">
      <c r="D4648" s="236"/>
    </row>
    <row r="4649" spans="4:4" x14ac:dyDescent="0.2">
      <c r="D4649" s="236"/>
    </row>
    <row r="4650" spans="4:4" x14ac:dyDescent="0.2">
      <c r="D4650" s="236"/>
    </row>
    <row r="4651" spans="4:4" x14ac:dyDescent="0.2">
      <c r="D4651" s="236"/>
    </row>
    <row r="4652" spans="4:4" x14ac:dyDescent="0.2">
      <c r="D4652" s="236"/>
    </row>
    <row r="4653" spans="4:4" x14ac:dyDescent="0.2">
      <c r="D4653" s="236"/>
    </row>
    <row r="4654" spans="4:4" x14ac:dyDescent="0.2">
      <c r="D4654" s="236"/>
    </row>
    <row r="4655" spans="4:4" x14ac:dyDescent="0.2">
      <c r="D4655" s="236"/>
    </row>
    <row r="4656" spans="4:4" x14ac:dyDescent="0.2">
      <c r="D4656" s="236"/>
    </row>
    <row r="4657" spans="4:4" x14ac:dyDescent="0.2">
      <c r="D4657" s="236"/>
    </row>
    <row r="4658" spans="4:4" x14ac:dyDescent="0.2">
      <c r="D4658" s="236"/>
    </row>
    <row r="4659" spans="4:4" x14ac:dyDescent="0.2">
      <c r="D4659" s="236"/>
    </row>
    <row r="4660" spans="4:4" x14ac:dyDescent="0.2">
      <c r="D4660" s="236"/>
    </row>
    <row r="4661" spans="4:4" x14ac:dyDescent="0.2">
      <c r="D4661" s="236"/>
    </row>
    <row r="4662" spans="4:4" x14ac:dyDescent="0.2">
      <c r="D4662" s="236"/>
    </row>
    <row r="4663" spans="4:4" x14ac:dyDescent="0.2">
      <c r="D4663" s="236"/>
    </row>
    <row r="4664" spans="4:4" x14ac:dyDescent="0.2">
      <c r="D4664" s="236"/>
    </row>
    <row r="4665" spans="4:4" x14ac:dyDescent="0.2">
      <c r="D4665" s="236"/>
    </row>
    <row r="4666" spans="4:4" x14ac:dyDescent="0.2">
      <c r="D4666" s="236"/>
    </row>
    <row r="4667" spans="4:4" x14ac:dyDescent="0.2">
      <c r="D4667" s="236"/>
    </row>
    <row r="4668" spans="4:4" x14ac:dyDescent="0.2">
      <c r="D4668" s="236"/>
    </row>
    <row r="4669" spans="4:4" x14ac:dyDescent="0.2">
      <c r="D4669" s="236"/>
    </row>
    <row r="4670" spans="4:4" x14ac:dyDescent="0.2">
      <c r="D4670" s="236"/>
    </row>
    <row r="4671" spans="4:4" x14ac:dyDescent="0.2">
      <c r="D4671" s="236"/>
    </row>
    <row r="4672" spans="4:4" x14ac:dyDescent="0.2">
      <c r="D4672" s="236"/>
    </row>
    <row r="4673" spans="4:4" x14ac:dyDescent="0.2">
      <c r="D4673" s="236"/>
    </row>
    <row r="4674" spans="4:4" x14ac:dyDescent="0.2">
      <c r="D4674" s="236"/>
    </row>
    <row r="4675" spans="4:4" x14ac:dyDescent="0.2">
      <c r="D4675" s="236"/>
    </row>
    <row r="4676" spans="4:4" x14ac:dyDescent="0.2">
      <c r="D4676" s="236"/>
    </row>
    <row r="4677" spans="4:4" x14ac:dyDescent="0.2">
      <c r="D4677" s="236"/>
    </row>
    <row r="4678" spans="4:4" x14ac:dyDescent="0.2">
      <c r="D4678" s="236"/>
    </row>
    <row r="4679" spans="4:4" x14ac:dyDescent="0.2">
      <c r="D4679" s="236"/>
    </row>
    <row r="4680" spans="4:4" x14ac:dyDescent="0.2">
      <c r="D4680" s="236"/>
    </row>
    <row r="4681" spans="4:4" x14ac:dyDescent="0.2">
      <c r="D4681" s="236"/>
    </row>
    <row r="4682" spans="4:4" x14ac:dyDescent="0.2">
      <c r="D4682" s="236"/>
    </row>
    <row r="4683" spans="4:4" x14ac:dyDescent="0.2">
      <c r="D4683" s="236"/>
    </row>
    <row r="4684" spans="4:4" x14ac:dyDescent="0.2">
      <c r="D4684" s="236"/>
    </row>
    <row r="4685" spans="4:4" x14ac:dyDescent="0.2">
      <c r="D4685" s="236"/>
    </row>
    <row r="4686" spans="4:4" x14ac:dyDescent="0.2">
      <c r="D4686" s="236"/>
    </row>
    <row r="4687" spans="4:4" x14ac:dyDescent="0.2">
      <c r="D4687" s="236"/>
    </row>
    <row r="4688" spans="4:4" x14ac:dyDescent="0.2">
      <c r="D4688" s="236"/>
    </row>
    <row r="4689" spans="4:4" x14ac:dyDescent="0.2">
      <c r="D4689" s="236"/>
    </row>
    <row r="4690" spans="4:4" x14ac:dyDescent="0.2">
      <c r="D4690" s="236"/>
    </row>
    <row r="4691" spans="4:4" x14ac:dyDescent="0.2">
      <c r="D4691" s="236"/>
    </row>
    <row r="4692" spans="4:4" x14ac:dyDescent="0.2">
      <c r="D4692" s="236"/>
    </row>
    <row r="4693" spans="4:4" x14ac:dyDescent="0.2">
      <c r="D4693" s="236"/>
    </row>
    <row r="4694" spans="4:4" x14ac:dyDescent="0.2">
      <c r="D4694" s="236"/>
    </row>
    <row r="4695" spans="4:4" x14ac:dyDescent="0.2">
      <c r="D4695" s="236"/>
    </row>
    <row r="4696" spans="4:4" x14ac:dyDescent="0.2">
      <c r="D4696" s="236"/>
    </row>
    <row r="4697" spans="4:4" x14ac:dyDescent="0.2">
      <c r="D4697" s="236"/>
    </row>
    <row r="4698" spans="4:4" x14ac:dyDescent="0.2">
      <c r="D4698" s="236"/>
    </row>
    <row r="4699" spans="4:4" x14ac:dyDescent="0.2">
      <c r="D4699" s="236"/>
    </row>
    <row r="4700" spans="4:4" x14ac:dyDescent="0.2">
      <c r="D4700" s="236"/>
    </row>
    <row r="4701" spans="4:4" x14ac:dyDescent="0.2">
      <c r="D4701" s="236"/>
    </row>
    <row r="4702" spans="4:4" x14ac:dyDescent="0.2">
      <c r="D4702" s="236"/>
    </row>
    <row r="4703" spans="4:4" x14ac:dyDescent="0.2">
      <c r="D4703" s="236"/>
    </row>
    <row r="4704" spans="4:4" x14ac:dyDescent="0.2">
      <c r="D4704" s="236"/>
    </row>
    <row r="4705" spans="4:4" x14ac:dyDescent="0.2">
      <c r="D4705" s="236"/>
    </row>
    <row r="4706" spans="4:4" x14ac:dyDescent="0.2">
      <c r="D4706" s="236"/>
    </row>
    <row r="4707" spans="4:4" x14ac:dyDescent="0.2">
      <c r="D4707" s="236"/>
    </row>
    <row r="4708" spans="4:4" x14ac:dyDescent="0.2">
      <c r="D4708" s="236"/>
    </row>
    <row r="4709" spans="4:4" x14ac:dyDescent="0.2">
      <c r="D4709" s="236"/>
    </row>
    <row r="4710" spans="4:4" x14ac:dyDescent="0.2">
      <c r="D4710" s="236"/>
    </row>
    <row r="4711" spans="4:4" x14ac:dyDescent="0.2">
      <c r="D4711" s="236"/>
    </row>
    <row r="4712" spans="4:4" x14ac:dyDescent="0.2">
      <c r="D4712" s="236"/>
    </row>
    <row r="4713" spans="4:4" x14ac:dyDescent="0.2">
      <c r="D4713" s="236"/>
    </row>
    <row r="4714" spans="4:4" x14ac:dyDescent="0.2">
      <c r="D4714" s="236"/>
    </row>
    <row r="4715" spans="4:4" x14ac:dyDescent="0.2">
      <c r="D4715" s="236"/>
    </row>
    <row r="4716" spans="4:4" x14ac:dyDescent="0.2">
      <c r="D4716" s="236"/>
    </row>
    <row r="4717" spans="4:4" x14ac:dyDescent="0.2">
      <c r="D4717" s="236"/>
    </row>
    <row r="4718" spans="4:4" x14ac:dyDescent="0.2">
      <c r="D4718" s="236"/>
    </row>
    <row r="4719" spans="4:4" x14ac:dyDescent="0.2">
      <c r="D4719" s="236"/>
    </row>
    <row r="4720" spans="4:4" x14ac:dyDescent="0.2">
      <c r="D4720" s="236"/>
    </row>
    <row r="4721" spans="4:4" x14ac:dyDescent="0.2">
      <c r="D4721" s="236"/>
    </row>
    <row r="4722" spans="4:4" x14ac:dyDescent="0.2">
      <c r="D4722" s="236"/>
    </row>
    <row r="4723" spans="4:4" x14ac:dyDescent="0.2">
      <c r="D4723" s="236"/>
    </row>
    <row r="4724" spans="4:4" x14ac:dyDescent="0.2">
      <c r="D4724" s="236"/>
    </row>
    <row r="4725" spans="4:4" x14ac:dyDescent="0.2">
      <c r="D4725" s="236"/>
    </row>
    <row r="4726" spans="4:4" x14ac:dyDescent="0.2">
      <c r="D4726" s="236"/>
    </row>
    <row r="4727" spans="4:4" x14ac:dyDescent="0.2">
      <c r="D4727" s="236"/>
    </row>
    <row r="4728" spans="4:4" x14ac:dyDescent="0.2">
      <c r="D4728" s="236"/>
    </row>
    <row r="4729" spans="4:4" x14ac:dyDescent="0.2">
      <c r="D4729" s="236"/>
    </row>
    <row r="4730" spans="4:4" x14ac:dyDescent="0.2">
      <c r="D4730" s="236"/>
    </row>
    <row r="4731" spans="4:4" x14ac:dyDescent="0.2">
      <c r="D4731" s="236"/>
    </row>
    <row r="4732" spans="4:4" x14ac:dyDescent="0.2">
      <c r="D4732" s="236"/>
    </row>
    <row r="4733" spans="4:4" x14ac:dyDescent="0.2">
      <c r="D4733" s="236"/>
    </row>
    <row r="4734" spans="4:4" x14ac:dyDescent="0.2">
      <c r="D4734" s="236"/>
    </row>
    <row r="4735" spans="4:4" x14ac:dyDescent="0.2">
      <c r="D4735" s="236"/>
    </row>
    <row r="4736" spans="4:4" x14ac:dyDescent="0.2">
      <c r="D4736" s="236"/>
    </row>
    <row r="4737" spans="4:4" x14ac:dyDescent="0.2">
      <c r="D4737" s="236"/>
    </row>
    <row r="4738" spans="4:4" x14ac:dyDescent="0.2">
      <c r="D4738" s="236"/>
    </row>
    <row r="4739" spans="4:4" x14ac:dyDescent="0.2">
      <c r="D4739" s="236"/>
    </row>
    <row r="4740" spans="4:4" x14ac:dyDescent="0.2">
      <c r="D4740" s="236"/>
    </row>
    <row r="4741" spans="4:4" x14ac:dyDescent="0.2">
      <c r="D4741" s="236"/>
    </row>
    <row r="4742" spans="4:4" x14ac:dyDescent="0.2">
      <c r="D4742" s="236"/>
    </row>
    <row r="4743" spans="4:4" x14ac:dyDescent="0.2">
      <c r="D4743" s="236"/>
    </row>
    <row r="4744" spans="4:4" x14ac:dyDescent="0.2">
      <c r="D4744" s="236"/>
    </row>
    <row r="4745" spans="4:4" x14ac:dyDescent="0.2">
      <c r="D4745" s="236"/>
    </row>
    <row r="4746" spans="4:4" x14ac:dyDescent="0.2">
      <c r="D4746" s="236"/>
    </row>
    <row r="4747" spans="4:4" x14ac:dyDescent="0.2">
      <c r="D4747" s="236"/>
    </row>
    <row r="4748" spans="4:4" x14ac:dyDescent="0.2">
      <c r="D4748" s="236"/>
    </row>
    <row r="4749" spans="4:4" x14ac:dyDescent="0.2">
      <c r="D4749" s="236"/>
    </row>
    <row r="4750" spans="4:4" x14ac:dyDescent="0.2">
      <c r="D4750" s="236"/>
    </row>
    <row r="4751" spans="4:4" x14ac:dyDescent="0.2">
      <c r="D4751" s="236"/>
    </row>
    <row r="4752" spans="4:4" x14ac:dyDescent="0.2">
      <c r="D4752" s="236"/>
    </row>
    <row r="4753" spans="4:4" x14ac:dyDescent="0.2">
      <c r="D4753" s="236"/>
    </row>
    <row r="4754" spans="4:4" x14ac:dyDescent="0.2">
      <c r="D4754" s="236"/>
    </row>
    <row r="4755" spans="4:4" x14ac:dyDescent="0.2">
      <c r="D4755" s="236"/>
    </row>
    <row r="4756" spans="4:4" x14ac:dyDescent="0.2">
      <c r="D4756" s="236"/>
    </row>
    <row r="4757" spans="4:4" x14ac:dyDescent="0.2">
      <c r="D4757" s="236"/>
    </row>
    <row r="4758" spans="4:4" x14ac:dyDescent="0.2">
      <c r="D4758" s="236"/>
    </row>
    <row r="4759" spans="4:4" x14ac:dyDescent="0.2">
      <c r="D4759" s="236"/>
    </row>
    <row r="4760" spans="4:4" x14ac:dyDescent="0.2">
      <c r="D4760" s="236"/>
    </row>
    <row r="4761" spans="4:4" x14ac:dyDescent="0.2">
      <c r="D4761" s="236"/>
    </row>
    <row r="4762" spans="4:4" x14ac:dyDescent="0.2">
      <c r="D4762" s="236"/>
    </row>
    <row r="4763" spans="4:4" x14ac:dyDescent="0.2">
      <c r="D4763" s="236"/>
    </row>
    <row r="4764" spans="4:4" x14ac:dyDescent="0.2">
      <c r="D4764" s="236"/>
    </row>
    <row r="4765" spans="4:4" x14ac:dyDescent="0.2">
      <c r="D4765" s="236"/>
    </row>
    <row r="4766" spans="4:4" x14ac:dyDescent="0.2">
      <c r="D4766" s="236"/>
    </row>
    <row r="4767" spans="4:4" x14ac:dyDescent="0.2">
      <c r="D4767" s="236"/>
    </row>
    <row r="4768" spans="4:4" x14ac:dyDescent="0.2">
      <c r="D4768" s="236"/>
    </row>
    <row r="4769" spans="4:4" x14ac:dyDescent="0.2">
      <c r="D4769" s="236"/>
    </row>
    <row r="4770" spans="4:4" x14ac:dyDescent="0.2">
      <c r="D4770" s="236"/>
    </row>
    <row r="4771" spans="4:4" x14ac:dyDescent="0.2">
      <c r="D4771" s="236"/>
    </row>
    <row r="4772" spans="4:4" x14ac:dyDescent="0.2">
      <c r="D4772" s="236"/>
    </row>
    <row r="4773" spans="4:4" x14ac:dyDescent="0.2">
      <c r="D4773" s="236"/>
    </row>
    <row r="4774" spans="4:4" x14ac:dyDescent="0.2">
      <c r="D4774" s="236"/>
    </row>
    <row r="4775" spans="4:4" x14ac:dyDescent="0.2">
      <c r="D4775" s="236"/>
    </row>
    <row r="4776" spans="4:4" x14ac:dyDescent="0.2">
      <c r="D4776" s="236"/>
    </row>
    <row r="4777" spans="4:4" x14ac:dyDescent="0.2">
      <c r="D4777" s="236"/>
    </row>
    <row r="4778" spans="4:4" x14ac:dyDescent="0.2">
      <c r="D4778" s="236"/>
    </row>
    <row r="4779" spans="4:4" x14ac:dyDescent="0.2">
      <c r="D4779" s="236"/>
    </row>
    <row r="4780" spans="4:4" x14ac:dyDescent="0.2">
      <c r="D4780" s="236"/>
    </row>
    <row r="4781" spans="4:4" x14ac:dyDescent="0.2">
      <c r="D4781" s="236"/>
    </row>
    <row r="4782" spans="4:4" x14ac:dyDescent="0.2">
      <c r="D4782" s="236"/>
    </row>
    <row r="4783" spans="4:4" x14ac:dyDescent="0.2">
      <c r="D4783" s="236"/>
    </row>
    <row r="4784" spans="4:4" x14ac:dyDescent="0.2">
      <c r="D4784" s="236"/>
    </row>
    <row r="4785" spans="4:4" x14ac:dyDescent="0.2">
      <c r="D4785" s="236"/>
    </row>
    <row r="4786" spans="4:4" x14ac:dyDescent="0.2">
      <c r="D4786" s="236"/>
    </row>
    <row r="4787" spans="4:4" x14ac:dyDescent="0.2">
      <c r="D4787" s="236"/>
    </row>
    <row r="4788" spans="4:4" x14ac:dyDescent="0.2">
      <c r="D4788" s="236"/>
    </row>
    <row r="4789" spans="4:4" x14ac:dyDescent="0.2">
      <c r="D4789" s="236"/>
    </row>
    <row r="4790" spans="4:4" x14ac:dyDescent="0.2">
      <c r="D4790" s="236"/>
    </row>
    <row r="4791" spans="4:4" x14ac:dyDescent="0.2">
      <c r="D4791" s="236"/>
    </row>
    <row r="4792" spans="4:4" x14ac:dyDescent="0.2">
      <c r="D4792" s="236"/>
    </row>
    <row r="4793" spans="4:4" x14ac:dyDescent="0.2">
      <c r="D4793" s="236"/>
    </row>
    <row r="4794" spans="4:4" x14ac:dyDescent="0.2">
      <c r="D4794" s="236"/>
    </row>
    <row r="4795" spans="4:4" x14ac:dyDescent="0.2">
      <c r="D4795" s="236"/>
    </row>
    <row r="4796" spans="4:4" x14ac:dyDescent="0.2">
      <c r="D4796" s="236"/>
    </row>
    <row r="4797" spans="4:4" x14ac:dyDescent="0.2">
      <c r="D4797" s="236"/>
    </row>
    <row r="4798" spans="4:4" x14ac:dyDescent="0.2">
      <c r="D4798" s="236"/>
    </row>
    <row r="4799" spans="4:4" x14ac:dyDescent="0.2">
      <c r="D4799" s="236"/>
    </row>
    <row r="4800" spans="4:4" x14ac:dyDescent="0.2">
      <c r="D4800" s="236"/>
    </row>
    <row r="4801" spans="4:4" x14ac:dyDescent="0.2">
      <c r="D4801" s="236"/>
    </row>
    <row r="4802" spans="4:4" x14ac:dyDescent="0.2">
      <c r="D4802" s="236"/>
    </row>
    <row r="4803" spans="4:4" x14ac:dyDescent="0.2">
      <c r="D4803" s="236"/>
    </row>
    <row r="4804" spans="4:4" x14ac:dyDescent="0.2">
      <c r="D4804" s="236"/>
    </row>
    <row r="4805" spans="4:4" x14ac:dyDescent="0.2">
      <c r="D4805" s="236"/>
    </row>
    <row r="4806" spans="4:4" x14ac:dyDescent="0.2">
      <c r="D4806" s="236"/>
    </row>
    <row r="4807" spans="4:4" x14ac:dyDescent="0.2">
      <c r="D4807" s="236"/>
    </row>
    <row r="4808" spans="4:4" x14ac:dyDescent="0.2">
      <c r="D4808" s="236"/>
    </row>
    <row r="4809" spans="4:4" x14ac:dyDescent="0.2">
      <c r="D4809" s="236"/>
    </row>
    <row r="4810" spans="4:4" x14ac:dyDescent="0.2">
      <c r="D4810" s="236"/>
    </row>
    <row r="4811" spans="4:4" x14ac:dyDescent="0.2">
      <c r="D4811" s="236"/>
    </row>
    <row r="4812" spans="4:4" x14ac:dyDescent="0.2">
      <c r="D4812" s="236"/>
    </row>
    <row r="4813" spans="4:4" x14ac:dyDescent="0.2">
      <c r="D4813" s="236"/>
    </row>
    <row r="4814" spans="4:4" x14ac:dyDescent="0.2">
      <c r="D4814" s="236"/>
    </row>
    <row r="4815" spans="4:4" x14ac:dyDescent="0.2">
      <c r="D4815" s="236"/>
    </row>
    <row r="4816" spans="4:4" x14ac:dyDescent="0.2">
      <c r="D4816" s="236"/>
    </row>
    <row r="4817" spans="4:4" x14ac:dyDescent="0.2">
      <c r="D4817" s="236"/>
    </row>
    <row r="4818" spans="4:4" x14ac:dyDescent="0.2">
      <c r="D4818" s="236"/>
    </row>
    <row r="4819" spans="4:4" x14ac:dyDescent="0.2">
      <c r="D4819" s="236"/>
    </row>
    <row r="4820" spans="4:4" x14ac:dyDescent="0.2">
      <c r="D4820" s="236"/>
    </row>
    <row r="4821" spans="4:4" x14ac:dyDescent="0.2">
      <c r="D4821" s="236"/>
    </row>
    <row r="4822" spans="4:4" x14ac:dyDescent="0.2">
      <c r="D4822" s="236"/>
    </row>
    <row r="4823" spans="4:4" x14ac:dyDescent="0.2">
      <c r="D4823" s="236"/>
    </row>
    <row r="4824" spans="4:4" x14ac:dyDescent="0.2">
      <c r="D4824" s="236"/>
    </row>
    <row r="4825" spans="4:4" x14ac:dyDescent="0.2">
      <c r="D4825" s="236"/>
    </row>
    <row r="4826" spans="4:4" x14ac:dyDescent="0.2">
      <c r="D4826" s="236"/>
    </row>
    <row r="4827" spans="4:4" x14ac:dyDescent="0.2">
      <c r="D4827" s="236"/>
    </row>
    <row r="4828" spans="4:4" x14ac:dyDescent="0.2">
      <c r="D4828" s="236"/>
    </row>
    <row r="4829" spans="4:4" x14ac:dyDescent="0.2">
      <c r="D4829" s="236"/>
    </row>
    <row r="4830" spans="4:4" x14ac:dyDescent="0.2">
      <c r="D4830" s="236"/>
    </row>
    <row r="4831" spans="4:4" x14ac:dyDescent="0.2">
      <c r="D4831" s="236"/>
    </row>
    <row r="4832" spans="4:4" x14ac:dyDescent="0.2">
      <c r="D4832" s="236"/>
    </row>
    <row r="4833" spans="4:4" x14ac:dyDescent="0.2">
      <c r="D4833" s="236"/>
    </row>
    <row r="4834" spans="4:4" x14ac:dyDescent="0.2">
      <c r="D4834" s="236"/>
    </row>
    <row r="4835" spans="4:4" x14ac:dyDescent="0.2">
      <c r="D4835" s="236"/>
    </row>
    <row r="4836" spans="4:4" x14ac:dyDescent="0.2">
      <c r="D4836" s="236"/>
    </row>
    <row r="4837" spans="4:4" x14ac:dyDescent="0.2">
      <c r="D4837" s="236"/>
    </row>
    <row r="4838" spans="4:4" x14ac:dyDescent="0.2">
      <c r="D4838" s="236"/>
    </row>
    <row r="4839" spans="4:4" x14ac:dyDescent="0.2">
      <c r="D4839" s="236"/>
    </row>
    <row r="4840" spans="4:4" x14ac:dyDescent="0.2">
      <c r="D4840" s="236"/>
    </row>
    <row r="4841" spans="4:4" x14ac:dyDescent="0.2">
      <c r="D4841" s="236"/>
    </row>
    <row r="4842" spans="4:4" x14ac:dyDescent="0.2">
      <c r="D4842" s="236"/>
    </row>
    <row r="4843" spans="4:4" x14ac:dyDescent="0.2">
      <c r="D4843" s="236"/>
    </row>
    <row r="4844" spans="4:4" x14ac:dyDescent="0.2">
      <c r="D4844" s="236"/>
    </row>
    <row r="4845" spans="4:4" x14ac:dyDescent="0.2">
      <c r="D4845" s="236"/>
    </row>
    <row r="4846" spans="4:4" x14ac:dyDescent="0.2">
      <c r="D4846" s="236"/>
    </row>
    <row r="4847" spans="4:4" x14ac:dyDescent="0.2">
      <c r="D4847" s="236"/>
    </row>
    <row r="4848" spans="4:4" x14ac:dyDescent="0.2">
      <c r="D4848" s="236"/>
    </row>
    <row r="4849" spans="4:4" x14ac:dyDescent="0.2">
      <c r="D4849" s="236"/>
    </row>
    <row r="4850" spans="4:4" x14ac:dyDescent="0.2">
      <c r="D4850" s="236"/>
    </row>
    <row r="4851" spans="4:4" x14ac:dyDescent="0.2">
      <c r="D4851" s="236"/>
    </row>
    <row r="4852" spans="4:4" x14ac:dyDescent="0.2">
      <c r="D4852" s="236"/>
    </row>
    <row r="4853" spans="4:4" x14ac:dyDescent="0.2">
      <c r="D4853" s="236"/>
    </row>
    <row r="4854" spans="4:4" x14ac:dyDescent="0.2">
      <c r="D4854" s="236"/>
    </row>
    <row r="4855" spans="4:4" x14ac:dyDescent="0.2">
      <c r="D4855" s="236"/>
    </row>
    <row r="4856" spans="4:4" x14ac:dyDescent="0.2">
      <c r="D4856" s="236"/>
    </row>
    <row r="4857" spans="4:4" x14ac:dyDescent="0.2">
      <c r="D4857" s="236"/>
    </row>
    <row r="4858" spans="4:4" x14ac:dyDescent="0.2">
      <c r="D4858" s="236"/>
    </row>
    <row r="4859" spans="4:4" x14ac:dyDescent="0.2">
      <c r="D4859" s="236"/>
    </row>
    <row r="4860" spans="4:4" x14ac:dyDescent="0.2">
      <c r="D4860" s="236"/>
    </row>
    <row r="4861" spans="4:4" x14ac:dyDescent="0.2">
      <c r="D4861" s="236"/>
    </row>
    <row r="4862" spans="4:4" x14ac:dyDescent="0.2">
      <c r="D4862" s="236"/>
    </row>
    <row r="4863" spans="4:4" x14ac:dyDescent="0.2">
      <c r="D4863" s="236"/>
    </row>
    <row r="4864" spans="4:4" x14ac:dyDescent="0.2">
      <c r="D4864" s="236"/>
    </row>
    <row r="4865" spans="4:4" x14ac:dyDescent="0.2">
      <c r="D4865" s="236"/>
    </row>
    <row r="4866" spans="4:4" x14ac:dyDescent="0.2">
      <c r="D4866" s="236"/>
    </row>
    <row r="4867" spans="4:4" x14ac:dyDescent="0.2">
      <c r="D4867" s="236"/>
    </row>
    <row r="4868" spans="4:4" x14ac:dyDescent="0.2">
      <c r="D4868" s="236"/>
    </row>
    <row r="4869" spans="4:4" x14ac:dyDescent="0.2">
      <c r="D4869" s="236"/>
    </row>
    <row r="4870" spans="4:4" x14ac:dyDescent="0.2">
      <c r="D4870" s="236"/>
    </row>
    <row r="4871" spans="4:4" x14ac:dyDescent="0.2">
      <c r="D4871" s="236"/>
    </row>
    <row r="4872" spans="4:4" x14ac:dyDescent="0.2">
      <c r="D4872" s="236"/>
    </row>
    <row r="4873" spans="4:4" x14ac:dyDescent="0.2">
      <c r="D4873" s="236"/>
    </row>
    <row r="4874" spans="4:4" x14ac:dyDescent="0.2">
      <c r="D4874" s="236"/>
    </row>
    <row r="4875" spans="4:4" x14ac:dyDescent="0.2">
      <c r="D4875" s="236"/>
    </row>
    <row r="4876" spans="4:4" x14ac:dyDescent="0.2">
      <c r="D4876" s="236"/>
    </row>
    <row r="4877" spans="4:4" x14ac:dyDescent="0.2">
      <c r="D4877" s="236"/>
    </row>
    <row r="4878" spans="4:4" x14ac:dyDescent="0.2">
      <c r="D4878" s="236"/>
    </row>
    <row r="4879" spans="4:4" x14ac:dyDescent="0.2">
      <c r="D4879" s="236"/>
    </row>
    <row r="4880" spans="4:4" x14ac:dyDescent="0.2">
      <c r="D4880" s="236"/>
    </row>
    <row r="4881" spans="4:4" x14ac:dyDescent="0.2">
      <c r="D4881" s="236"/>
    </row>
    <row r="4882" spans="4:4" x14ac:dyDescent="0.2">
      <c r="D4882" s="236"/>
    </row>
    <row r="4883" spans="4:4" x14ac:dyDescent="0.2">
      <c r="D4883" s="236"/>
    </row>
    <row r="4884" spans="4:4" x14ac:dyDescent="0.2">
      <c r="D4884" s="236"/>
    </row>
    <row r="4885" spans="4:4" x14ac:dyDescent="0.2">
      <c r="D4885" s="236"/>
    </row>
    <row r="4886" spans="4:4" x14ac:dyDescent="0.2">
      <c r="D4886" s="236"/>
    </row>
    <row r="4887" spans="4:4" x14ac:dyDescent="0.2">
      <c r="D4887" s="236"/>
    </row>
    <row r="4888" spans="4:4" x14ac:dyDescent="0.2">
      <c r="D4888" s="236"/>
    </row>
    <row r="4889" spans="4:4" x14ac:dyDescent="0.2">
      <c r="D4889" s="236"/>
    </row>
    <row r="4890" spans="4:4" x14ac:dyDescent="0.2">
      <c r="D4890" s="236"/>
    </row>
    <row r="4891" spans="4:4" x14ac:dyDescent="0.2">
      <c r="D4891" s="236"/>
    </row>
    <row r="4892" spans="4:4" x14ac:dyDescent="0.2">
      <c r="D4892" s="236"/>
    </row>
    <row r="4893" spans="4:4" x14ac:dyDescent="0.2">
      <c r="D4893" s="236"/>
    </row>
    <row r="4894" spans="4:4" x14ac:dyDescent="0.2">
      <c r="D4894" s="236"/>
    </row>
    <row r="4895" spans="4:4" x14ac:dyDescent="0.2">
      <c r="D4895" s="236"/>
    </row>
    <row r="4896" spans="4:4" x14ac:dyDescent="0.2">
      <c r="D4896" s="236"/>
    </row>
    <row r="4897" spans="4:4" x14ac:dyDescent="0.2">
      <c r="D4897" s="236"/>
    </row>
    <row r="4898" spans="4:4" x14ac:dyDescent="0.2">
      <c r="D4898" s="236"/>
    </row>
    <row r="4899" spans="4:4" x14ac:dyDescent="0.2">
      <c r="D4899" s="236"/>
    </row>
    <row r="4900" spans="4:4" x14ac:dyDescent="0.2">
      <c r="D4900" s="236"/>
    </row>
    <row r="4901" spans="4:4" x14ac:dyDescent="0.2">
      <c r="D4901" s="236"/>
    </row>
    <row r="4902" spans="4:4" x14ac:dyDescent="0.2">
      <c r="D4902" s="236"/>
    </row>
    <row r="4903" spans="4:4" x14ac:dyDescent="0.2">
      <c r="D4903" s="236"/>
    </row>
    <row r="4904" spans="4:4" x14ac:dyDescent="0.2">
      <c r="D4904" s="236"/>
    </row>
    <row r="4905" spans="4:4" x14ac:dyDescent="0.2">
      <c r="D4905" s="236"/>
    </row>
    <row r="4906" spans="4:4" x14ac:dyDescent="0.2">
      <c r="D4906" s="236"/>
    </row>
    <row r="4907" spans="4:4" x14ac:dyDescent="0.2">
      <c r="D4907" s="236"/>
    </row>
    <row r="4908" spans="4:4" x14ac:dyDescent="0.2">
      <c r="D4908" s="236"/>
    </row>
    <row r="4909" spans="4:4" x14ac:dyDescent="0.2">
      <c r="D4909" s="236"/>
    </row>
    <row r="4910" spans="4:4" x14ac:dyDescent="0.2">
      <c r="D4910" s="236"/>
    </row>
    <row r="4911" spans="4:4" x14ac:dyDescent="0.2">
      <c r="D4911" s="236"/>
    </row>
    <row r="4912" spans="4:4" x14ac:dyDescent="0.2">
      <c r="D4912" s="236"/>
    </row>
    <row r="4913" spans="4:4" x14ac:dyDescent="0.2">
      <c r="D4913" s="236"/>
    </row>
    <row r="4914" spans="4:4" x14ac:dyDescent="0.2">
      <c r="D4914" s="236"/>
    </row>
    <row r="4915" spans="4:4" x14ac:dyDescent="0.2">
      <c r="D4915" s="236"/>
    </row>
    <row r="4916" spans="4:4" x14ac:dyDescent="0.2">
      <c r="D4916" s="236"/>
    </row>
    <row r="4917" spans="4:4" x14ac:dyDescent="0.2">
      <c r="D4917" s="236"/>
    </row>
    <row r="4918" spans="4:4" x14ac:dyDescent="0.2">
      <c r="D4918" s="236"/>
    </row>
    <row r="4919" spans="4:4" x14ac:dyDescent="0.2">
      <c r="D4919" s="236"/>
    </row>
    <row r="4920" spans="4:4" x14ac:dyDescent="0.2">
      <c r="D4920" s="236"/>
    </row>
    <row r="4921" spans="4:4" x14ac:dyDescent="0.2">
      <c r="D4921" s="236"/>
    </row>
    <row r="4922" spans="4:4" x14ac:dyDescent="0.2">
      <c r="D4922" s="236"/>
    </row>
    <row r="4923" spans="4:4" x14ac:dyDescent="0.2">
      <c r="D4923" s="236"/>
    </row>
    <row r="4924" spans="4:4" x14ac:dyDescent="0.2">
      <c r="D4924" s="236"/>
    </row>
    <row r="4925" spans="4:4" x14ac:dyDescent="0.2">
      <c r="D4925" s="236"/>
    </row>
    <row r="4926" spans="4:4" x14ac:dyDescent="0.2">
      <c r="D4926" s="236"/>
    </row>
    <row r="4927" spans="4:4" x14ac:dyDescent="0.2">
      <c r="D4927" s="236"/>
    </row>
    <row r="4928" spans="4:4" x14ac:dyDescent="0.2">
      <c r="D4928" s="236"/>
    </row>
    <row r="4929" spans="4:4" x14ac:dyDescent="0.2">
      <c r="D4929" s="236"/>
    </row>
    <row r="4930" spans="4:4" x14ac:dyDescent="0.2">
      <c r="D4930" s="236"/>
    </row>
    <row r="4931" spans="4:4" x14ac:dyDescent="0.2">
      <c r="D4931" s="236"/>
    </row>
    <row r="4932" spans="4:4" x14ac:dyDescent="0.2">
      <c r="D4932" s="236"/>
    </row>
    <row r="4933" spans="4:4" x14ac:dyDescent="0.2">
      <c r="D4933" s="236"/>
    </row>
    <row r="4934" spans="4:4" x14ac:dyDescent="0.2">
      <c r="D4934" s="236"/>
    </row>
    <row r="4935" spans="4:4" x14ac:dyDescent="0.2">
      <c r="D4935" s="236"/>
    </row>
    <row r="4936" spans="4:4" x14ac:dyDescent="0.2">
      <c r="D4936" s="236"/>
    </row>
    <row r="4937" spans="4:4" x14ac:dyDescent="0.2">
      <c r="D4937" s="236"/>
    </row>
    <row r="4938" spans="4:4" x14ac:dyDescent="0.2">
      <c r="D4938" s="236"/>
    </row>
    <row r="4939" spans="4:4" x14ac:dyDescent="0.2">
      <c r="D4939" s="236"/>
    </row>
    <row r="4940" spans="4:4" x14ac:dyDescent="0.2">
      <c r="D4940" s="236"/>
    </row>
    <row r="4941" spans="4:4" x14ac:dyDescent="0.2">
      <c r="D4941" s="236"/>
    </row>
    <row r="4942" spans="4:4" x14ac:dyDescent="0.2">
      <c r="D4942" s="236"/>
    </row>
    <row r="4943" spans="4:4" x14ac:dyDescent="0.2">
      <c r="D4943" s="236"/>
    </row>
    <row r="4944" spans="4:4" x14ac:dyDescent="0.2">
      <c r="D4944" s="236"/>
    </row>
    <row r="4945" spans="4:4" x14ac:dyDescent="0.2">
      <c r="D4945" s="236"/>
    </row>
    <row r="4946" spans="4:4" x14ac:dyDescent="0.2">
      <c r="D4946" s="236"/>
    </row>
    <row r="4947" spans="4:4" x14ac:dyDescent="0.2">
      <c r="D4947" s="236"/>
    </row>
    <row r="4948" spans="4:4" x14ac:dyDescent="0.2">
      <c r="D4948" s="236"/>
    </row>
    <row r="4949" spans="4:4" x14ac:dyDescent="0.2">
      <c r="D4949" s="236"/>
    </row>
    <row r="4950" spans="4:4" x14ac:dyDescent="0.2">
      <c r="D4950" s="236"/>
    </row>
    <row r="4951" spans="4:4" x14ac:dyDescent="0.2">
      <c r="D4951" s="236"/>
    </row>
    <row r="4952" spans="4:4" x14ac:dyDescent="0.2">
      <c r="D4952" s="236"/>
    </row>
    <row r="4953" spans="4:4" x14ac:dyDescent="0.2">
      <c r="D4953" s="236"/>
    </row>
    <row r="4954" spans="4:4" x14ac:dyDescent="0.2">
      <c r="D4954" s="236"/>
    </row>
    <row r="4955" spans="4:4" x14ac:dyDescent="0.2">
      <c r="D4955" s="236"/>
    </row>
    <row r="4956" spans="4:4" x14ac:dyDescent="0.2">
      <c r="D4956" s="236"/>
    </row>
    <row r="4957" spans="4:4" x14ac:dyDescent="0.2">
      <c r="D4957" s="236"/>
    </row>
    <row r="4958" spans="4:4" x14ac:dyDescent="0.2">
      <c r="D4958" s="236"/>
    </row>
    <row r="4959" spans="4:4" x14ac:dyDescent="0.2">
      <c r="D4959" s="236"/>
    </row>
    <row r="4960" spans="4:4" x14ac:dyDescent="0.2">
      <c r="D4960" s="236"/>
    </row>
    <row r="4961" spans="4:4" x14ac:dyDescent="0.2">
      <c r="D4961" s="236"/>
    </row>
    <row r="4962" spans="4:4" x14ac:dyDescent="0.2">
      <c r="D4962" s="236"/>
    </row>
    <row r="4963" spans="4:4" x14ac:dyDescent="0.2">
      <c r="D4963" s="236"/>
    </row>
    <row r="4964" spans="4:4" x14ac:dyDescent="0.2">
      <c r="D4964" s="236"/>
    </row>
    <row r="4965" spans="4:4" x14ac:dyDescent="0.2">
      <c r="D4965" s="236"/>
    </row>
    <row r="4966" spans="4:4" x14ac:dyDescent="0.2">
      <c r="D4966" s="236"/>
    </row>
    <row r="4967" spans="4:4" x14ac:dyDescent="0.2">
      <c r="D4967" s="236"/>
    </row>
    <row r="4968" spans="4:4" x14ac:dyDescent="0.2">
      <c r="D4968" s="236"/>
    </row>
    <row r="4969" spans="4:4" x14ac:dyDescent="0.2">
      <c r="D4969" s="236"/>
    </row>
    <row r="4970" spans="4:4" x14ac:dyDescent="0.2">
      <c r="D4970" s="236"/>
    </row>
    <row r="4971" spans="4:4" x14ac:dyDescent="0.2">
      <c r="D4971" s="236"/>
    </row>
    <row r="4972" spans="4:4" x14ac:dyDescent="0.2">
      <c r="D4972" s="236"/>
    </row>
    <row r="4973" spans="4:4" x14ac:dyDescent="0.2">
      <c r="D4973" s="236"/>
    </row>
    <row r="4974" spans="4:4" x14ac:dyDescent="0.2">
      <c r="D4974" s="236"/>
    </row>
    <row r="4975" spans="4:4" x14ac:dyDescent="0.2">
      <c r="D4975" s="236"/>
    </row>
    <row r="4976" spans="4:4" x14ac:dyDescent="0.2">
      <c r="D4976" s="236"/>
    </row>
    <row r="4977" spans="4:4" x14ac:dyDescent="0.2">
      <c r="D4977" s="236"/>
    </row>
    <row r="4978" spans="4:4" x14ac:dyDescent="0.2">
      <c r="D4978" s="236"/>
    </row>
    <row r="4979" spans="4:4" x14ac:dyDescent="0.2">
      <c r="D4979" s="236"/>
    </row>
    <row r="4980" spans="4:4" x14ac:dyDescent="0.2">
      <c r="D4980" s="236"/>
    </row>
    <row r="4981" spans="4:4" x14ac:dyDescent="0.2">
      <c r="D4981" s="236"/>
    </row>
    <row r="4982" spans="4:4" x14ac:dyDescent="0.2">
      <c r="D4982" s="236"/>
    </row>
    <row r="4983" spans="4:4" x14ac:dyDescent="0.2">
      <c r="D4983" s="236"/>
    </row>
    <row r="4984" spans="4:4" x14ac:dyDescent="0.2">
      <c r="D4984" s="236"/>
    </row>
    <row r="4985" spans="4:4" x14ac:dyDescent="0.2">
      <c r="D4985" s="236"/>
    </row>
    <row r="4986" spans="4:4" x14ac:dyDescent="0.2">
      <c r="D4986" s="236"/>
    </row>
    <row r="4987" spans="4:4" x14ac:dyDescent="0.2">
      <c r="D4987" s="236"/>
    </row>
    <row r="4988" spans="4:4" x14ac:dyDescent="0.2">
      <c r="D4988" s="236"/>
    </row>
    <row r="4989" spans="4:4" x14ac:dyDescent="0.2">
      <c r="D4989" s="236"/>
    </row>
    <row r="4990" spans="4:4" x14ac:dyDescent="0.2">
      <c r="D4990" s="236"/>
    </row>
    <row r="4991" spans="4:4" x14ac:dyDescent="0.2">
      <c r="D4991" s="236"/>
    </row>
    <row r="4992" spans="4:4" x14ac:dyDescent="0.2">
      <c r="D4992" s="236"/>
    </row>
    <row r="4993" spans="4:4" x14ac:dyDescent="0.2">
      <c r="D4993" s="236"/>
    </row>
    <row r="4994" spans="4:4" x14ac:dyDescent="0.2">
      <c r="D4994" s="236"/>
    </row>
    <row r="4995" spans="4:4" x14ac:dyDescent="0.2">
      <c r="D4995" s="236"/>
    </row>
    <row r="4996" spans="4:4" x14ac:dyDescent="0.2">
      <c r="D4996" s="236"/>
    </row>
    <row r="4997" spans="4:4" x14ac:dyDescent="0.2">
      <c r="D4997" s="236"/>
    </row>
    <row r="4998" spans="4:4" x14ac:dyDescent="0.2">
      <c r="D4998" s="236"/>
    </row>
    <row r="4999" spans="4:4" x14ac:dyDescent="0.2">
      <c r="D4999" s="236"/>
    </row>
    <row r="5000" spans="4:4" x14ac:dyDescent="0.2">
      <c r="D5000" s="236"/>
    </row>
  </sheetData>
  <sheetProtection password="EF63" sheet="1" objects="1" scenarios="1"/>
  <mergeCells count="13">
    <mergeCell ref="C55:G55"/>
    <mergeCell ref="A1:G1"/>
    <mergeCell ref="C2:G2"/>
    <mergeCell ref="C3:G3"/>
    <mergeCell ref="C4:G4"/>
    <mergeCell ref="C10:G10"/>
    <mergeCell ref="C170:G170"/>
    <mergeCell ref="C91:G91"/>
    <mergeCell ref="C97:G97"/>
    <mergeCell ref="C100:G100"/>
    <mergeCell ref="C112:G112"/>
    <mergeCell ref="C115:G115"/>
    <mergeCell ref="C118:G1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4"/>
  <sheetViews>
    <sheetView showGridLines="0" topLeftCell="A38" workbookViewId="0">
      <selection activeCell="J107" sqref="J107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107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80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16.5" customHeight="1" x14ac:dyDescent="0.2">
      <c r="B9" s="15"/>
      <c r="E9" s="409" t="s">
        <v>1447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ROUND(J84,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ROUND((SUM(BE84:BE103)),  2)</f>
        <v>0</v>
      </c>
      <c r="I33" s="29">
        <v>0.21</v>
      </c>
      <c r="J33" s="28">
        <f>ROUND(((SUM(BE84:BE103))*I33),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ROUND((SUM(BF84:BF103)),  2)</f>
        <v>0</v>
      </c>
      <c r="I34" s="29">
        <v>0.12</v>
      </c>
      <c r="J34" s="28">
        <f>ROUND(((SUM(BF84:BF103))*I34),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ROUND((SUM(BG84:BG103)),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ROUND((SUM(BH84:BH103)),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ROUND((SUM(BI84:BI103)),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16.5" customHeight="1" x14ac:dyDescent="0.2">
      <c r="B50" s="15"/>
      <c r="E50" s="409" t="str">
        <f>E9</f>
        <v>24009210 - Vedlejší a ostatní náklady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J84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1448</v>
      </c>
      <c r="E60" s="47"/>
      <c r="F60" s="47"/>
      <c r="G60" s="47"/>
      <c r="H60" s="47"/>
      <c r="I60" s="47"/>
      <c r="J60" s="48">
        <f>J85</f>
        <v>0</v>
      </c>
      <c r="L60" s="45"/>
    </row>
    <row r="61" spans="2:47" s="49" customFormat="1" ht="19.899999999999999" customHeight="1" x14ac:dyDescent="0.2">
      <c r="B61" s="50"/>
      <c r="D61" s="51" t="s">
        <v>1449</v>
      </c>
      <c r="E61" s="52"/>
      <c r="F61" s="52"/>
      <c r="G61" s="52"/>
      <c r="H61" s="52"/>
      <c r="I61" s="52"/>
      <c r="J61" s="53">
        <f>J86</f>
        <v>0</v>
      </c>
      <c r="L61" s="50"/>
    </row>
    <row r="62" spans="2:47" s="49" customFormat="1" ht="19.899999999999999" customHeight="1" x14ac:dyDescent="0.2">
      <c r="B62" s="50"/>
      <c r="D62" s="51" t="s">
        <v>1450</v>
      </c>
      <c r="E62" s="52"/>
      <c r="F62" s="52"/>
      <c r="G62" s="52"/>
      <c r="H62" s="52"/>
      <c r="I62" s="52"/>
      <c r="J62" s="53">
        <f>J93</f>
        <v>0</v>
      </c>
      <c r="L62" s="50"/>
    </row>
    <row r="63" spans="2:47" s="49" customFormat="1" ht="19.899999999999999" customHeight="1" x14ac:dyDescent="0.2">
      <c r="B63" s="50"/>
      <c r="D63" s="51" t="s">
        <v>1451</v>
      </c>
      <c r="E63" s="52"/>
      <c r="F63" s="52"/>
      <c r="G63" s="52"/>
      <c r="H63" s="52"/>
      <c r="I63" s="52"/>
      <c r="J63" s="53">
        <f>J98</f>
        <v>0</v>
      </c>
      <c r="L63" s="50"/>
    </row>
    <row r="64" spans="2:47" s="49" customFormat="1" ht="19.899999999999999" customHeight="1" x14ac:dyDescent="0.2">
      <c r="B64" s="50"/>
      <c r="D64" s="51" t="s">
        <v>1452</v>
      </c>
      <c r="E64" s="52"/>
      <c r="F64" s="52"/>
      <c r="G64" s="52"/>
      <c r="H64" s="52"/>
      <c r="I64" s="52"/>
      <c r="J64" s="53">
        <f>J101</f>
        <v>0</v>
      </c>
      <c r="L64" s="50"/>
    </row>
    <row r="65" spans="2:12" s="14" customFormat="1" ht="21.75" customHeight="1" x14ac:dyDescent="0.2">
      <c r="B65" s="15"/>
      <c r="L65" s="15"/>
    </row>
    <row r="66" spans="2:12" s="14" customFormat="1" ht="6.95" customHeight="1" x14ac:dyDescent="0.2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5"/>
    </row>
    <row r="70" spans="2:12" s="14" customFormat="1" ht="6.95" customHeight="1" x14ac:dyDescent="0.2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5"/>
    </row>
    <row r="71" spans="2:12" s="14" customFormat="1" ht="24.95" customHeight="1" x14ac:dyDescent="0.2">
      <c r="B71" s="15"/>
      <c r="C71" s="11" t="s">
        <v>145</v>
      </c>
      <c r="L71" s="15"/>
    </row>
    <row r="72" spans="2:12" s="14" customFormat="1" ht="6.95" customHeight="1" x14ac:dyDescent="0.2">
      <c r="B72" s="15"/>
      <c r="L72" s="15"/>
    </row>
    <row r="73" spans="2:12" s="14" customFormat="1" ht="12" customHeight="1" x14ac:dyDescent="0.2">
      <c r="B73" s="15"/>
      <c r="C73" s="13" t="s">
        <v>15</v>
      </c>
      <c r="L73" s="15"/>
    </row>
    <row r="74" spans="2:12" s="14" customFormat="1" ht="26.25" customHeight="1" x14ac:dyDescent="0.2">
      <c r="B74" s="15"/>
      <c r="E74" s="434" t="str">
        <f>E7</f>
        <v>Revitalizace bytového domu Pod lesem v Odrách-neuznatelné náklady</v>
      </c>
      <c r="F74" s="435"/>
      <c r="G74" s="435"/>
      <c r="H74" s="435"/>
      <c r="L74" s="15"/>
    </row>
    <row r="75" spans="2:12" s="14" customFormat="1" ht="12" customHeight="1" x14ac:dyDescent="0.2">
      <c r="B75" s="15"/>
      <c r="C75" s="13" t="s">
        <v>109</v>
      </c>
      <c r="L75" s="15"/>
    </row>
    <row r="76" spans="2:12" s="14" customFormat="1" ht="16.5" customHeight="1" x14ac:dyDescent="0.2">
      <c r="B76" s="15"/>
      <c r="E76" s="409" t="str">
        <f>E9</f>
        <v>24009210 - Vedlejší a ostatní náklady</v>
      </c>
      <c r="F76" s="433"/>
      <c r="G76" s="433"/>
      <c r="H76" s="433"/>
      <c r="L76" s="15"/>
    </row>
    <row r="77" spans="2:12" s="14" customFormat="1" ht="6.95" customHeight="1" x14ac:dyDescent="0.2">
      <c r="B77" s="15"/>
      <c r="L77" s="15"/>
    </row>
    <row r="78" spans="2:12" s="14" customFormat="1" ht="12" customHeight="1" x14ac:dyDescent="0.2">
      <c r="B78" s="15"/>
      <c r="C78" s="13" t="s">
        <v>20</v>
      </c>
      <c r="F78" s="16" t="str">
        <f>F12</f>
        <v>Odry parc.č.1083, k.ú.Odry</v>
      </c>
      <c r="I78" s="13" t="s">
        <v>22</v>
      </c>
      <c r="J78" s="17">
        <f>IF(J12="","",J12)</f>
        <v>45755</v>
      </c>
      <c r="L78" s="15"/>
    </row>
    <row r="79" spans="2:12" s="14" customFormat="1" ht="6.95" customHeight="1" x14ac:dyDescent="0.2">
      <c r="B79" s="15"/>
      <c r="L79" s="15"/>
    </row>
    <row r="80" spans="2:12" s="14" customFormat="1" ht="15.2" customHeight="1" x14ac:dyDescent="0.2">
      <c r="B80" s="15"/>
      <c r="C80" s="13" t="s">
        <v>25</v>
      </c>
      <c r="F80" s="16" t="str">
        <f>E15</f>
        <v>Město Odry</v>
      </c>
      <c r="I80" s="13" t="s">
        <v>31</v>
      </c>
      <c r="J80" s="22" t="str">
        <f>E21</f>
        <v>Projekce Guňka s.r.o.</v>
      </c>
      <c r="L80" s="15"/>
    </row>
    <row r="81" spans="2:65" s="14" customFormat="1" ht="15.2" customHeight="1" x14ac:dyDescent="0.2">
      <c r="B81" s="15"/>
      <c r="C81" s="13" t="s">
        <v>29</v>
      </c>
      <c r="F81" s="16" t="str">
        <f>IF(E18="","",E18)</f>
        <v xml:space="preserve"> </v>
      </c>
      <c r="I81" s="13" t="s">
        <v>34</v>
      </c>
      <c r="J81" s="22" t="str">
        <f>E24</f>
        <v>Anna Mužná</v>
      </c>
      <c r="L81" s="15"/>
    </row>
    <row r="82" spans="2:65" s="14" customFormat="1" ht="10.35" customHeight="1" x14ac:dyDescent="0.2">
      <c r="B82" s="15"/>
      <c r="L82" s="15"/>
    </row>
    <row r="83" spans="2:65" s="54" customFormat="1" ht="29.25" customHeight="1" x14ac:dyDescent="0.2">
      <c r="B83" s="55"/>
      <c r="C83" s="56" t="s">
        <v>146</v>
      </c>
      <c r="D83" s="57" t="s">
        <v>57</v>
      </c>
      <c r="E83" s="57" t="s">
        <v>53</v>
      </c>
      <c r="F83" s="57" t="s">
        <v>54</v>
      </c>
      <c r="G83" s="57" t="s">
        <v>147</v>
      </c>
      <c r="H83" s="57" t="s">
        <v>148</v>
      </c>
      <c r="I83" s="57" t="s">
        <v>149</v>
      </c>
      <c r="J83" s="57" t="s">
        <v>113</v>
      </c>
      <c r="K83" s="58" t="s">
        <v>150</v>
      </c>
      <c r="L83" s="55"/>
      <c r="M83" s="59" t="s">
        <v>3</v>
      </c>
      <c r="N83" s="60" t="s">
        <v>42</v>
      </c>
      <c r="O83" s="60" t="s">
        <v>151</v>
      </c>
      <c r="P83" s="60" t="s">
        <v>152</v>
      </c>
      <c r="Q83" s="60" t="s">
        <v>153</v>
      </c>
      <c r="R83" s="60" t="s">
        <v>154</v>
      </c>
      <c r="S83" s="60" t="s">
        <v>155</v>
      </c>
      <c r="T83" s="61" t="s">
        <v>156</v>
      </c>
    </row>
    <row r="84" spans="2:65" s="14" customFormat="1" ht="22.9" customHeight="1" x14ac:dyDescent="0.25">
      <c r="B84" s="15"/>
      <c r="C84" s="62" t="s">
        <v>157</v>
      </c>
      <c r="J84" s="63">
        <f>BK84</f>
        <v>0</v>
      </c>
      <c r="L84" s="15"/>
      <c r="M84" s="64"/>
      <c r="N84" s="23"/>
      <c r="O84" s="23"/>
      <c r="P84" s="65">
        <f>P85</f>
        <v>0</v>
      </c>
      <c r="Q84" s="23"/>
      <c r="R84" s="65">
        <f>R85</f>
        <v>0</v>
      </c>
      <c r="S84" s="23"/>
      <c r="T84" s="66">
        <f>T85</f>
        <v>0</v>
      </c>
      <c r="AT84" s="7" t="s">
        <v>71</v>
      </c>
      <c r="AU84" s="7" t="s">
        <v>114</v>
      </c>
      <c r="BK84" s="67">
        <f>BK85</f>
        <v>0</v>
      </c>
    </row>
    <row r="85" spans="2:65" s="68" customFormat="1" ht="25.9" customHeight="1" x14ac:dyDescent="0.2">
      <c r="B85" s="69"/>
      <c r="D85" s="70" t="s">
        <v>71</v>
      </c>
      <c r="E85" s="71" t="s">
        <v>1453</v>
      </c>
      <c r="F85" s="71" t="s">
        <v>1454</v>
      </c>
      <c r="J85" s="72">
        <f>BK85</f>
        <v>0</v>
      </c>
      <c r="L85" s="69"/>
      <c r="M85" s="73"/>
      <c r="P85" s="74">
        <f>P86+P93+P98+P101</f>
        <v>0</v>
      </c>
      <c r="R85" s="74">
        <f>R86+R93+R98+R101</f>
        <v>0</v>
      </c>
      <c r="T85" s="75">
        <f>T86+T93+T98+T101</f>
        <v>0</v>
      </c>
      <c r="AR85" s="70" t="s">
        <v>195</v>
      </c>
      <c r="AT85" s="76" t="s">
        <v>71</v>
      </c>
      <c r="AU85" s="76" t="s">
        <v>72</v>
      </c>
      <c r="AY85" s="70" t="s">
        <v>160</v>
      </c>
      <c r="BK85" s="77">
        <f>BK86+BK93+BK98+BK101</f>
        <v>0</v>
      </c>
    </row>
    <row r="86" spans="2:65" s="68" customFormat="1" ht="22.9" customHeight="1" x14ac:dyDescent="0.2">
      <c r="B86" s="69"/>
      <c r="D86" s="70" t="s">
        <v>71</v>
      </c>
      <c r="E86" s="78" t="s">
        <v>1455</v>
      </c>
      <c r="F86" s="78" t="s">
        <v>1456</v>
      </c>
      <c r="J86" s="79">
        <f>BK86</f>
        <v>0</v>
      </c>
      <c r="L86" s="69"/>
      <c r="M86" s="73"/>
      <c r="P86" s="74">
        <f>SUM(P87:P92)</f>
        <v>0</v>
      </c>
      <c r="R86" s="74">
        <f>SUM(R87:R92)</f>
        <v>0</v>
      </c>
      <c r="T86" s="75">
        <f>SUM(T87:T92)</f>
        <v>0</v>
      </c>
      <c r="AR86" s="70" t="s">
        <v>195</v>
      </c>
      <c r="AT86" s="76" t="s">
        <v>71</v>
      </c>
      <c r="AU86" s="76" t="s">
        <v>80</v>
      </c>
      <c r="AY86" s="70" t="s">
        <v>160</v>
      </c>
      <c r="BK86" s="77">
        <f>SUM(BK87:BK92)</f>
        <v>0</v>
      </c>
    </row>
    <row r="87" spans="2:65" s="14" customFormat="1" ht="16.5" customHeight="1" x14ac:dyDescent="0.2">
      <c r="B87" s="15"/>
      <c r="C87" s="80" t="s">
        <v>80</v>
      </c>
      <c r="D87" s="80" t="s">
        <v>162</v>
      </c>
      <c r="E87" s="81" t="s">
        <v>1457</v>
      </c>
      <c r="F87" s="82" t="s">
        <v>1458</v>
      </c>
      <c r="G87" s="83" t="s">
        <v>796</v>
      </c>
      <c r="H87" s="84">
        <v>1</v>
      </c>
      <c r="I87" s="142"/>
      <c r="J87" s="85">
        <f>ROUND(I87*H87,2)</f>
        <v>0</v>
      </c>
      <c r="K87" s="82" t="s">
        <v>166</v>
      </c>
      <c r="L87" s="15"/>
      <c r="M87" s="86" t="s">
        <v>3</v>
      </c>
      <c r="N87" s="87" t="s">
        <v>44</v>
      </c>
      <c r="O87" s="88">
        <v>0</v>
      </c>
      <c r="P87" s="88">
        <f>O87*H87</f>
        <v>0</v>
      </c>
      <c r="Q87" s="88">
        <v>0</v>
      </c>
      <c r="R87" s="88">
        <f>Q87*H87</f>
        <v>0</v>
      </c>
      <c r="S87" s="88">
        <v>0</v>
      </c>
      <c r="T87" s="89">
        <f>S87*H87</f>
        <v>0</v>
      </c>
      <c r="AR87" s="90" t="s">
        <v>1459</v>
      </c>
      <c r="AT87" s="90" t="s">
        <v>162</v>
      </c>
      <c r="AU87" s="90" t="s">
        <v>85</v>
      </c>
      <c r="AY87" s="7" t="s">
        <v>160</v>
      </c>
      <c r="BE87" s="91">
        <f>IF(N87="základní",J87,0)</f>
        <v>0</v>
      </c>
      <c r="BF87" s="91">
        <f>IF(N87="snížená",J87,0)</f>
        <v>0</v>
      </c>
      <c r="BG87" s="91">
        <f>IF(N87="zákl. přenesená",J87,0)</f>
        <v>0</v>
      </c>
      <c r="BH87" s="91">
        <f>IF(N87="sníž. přenesená",J87,0)</f>
        <v>0</v>
      </c>
      <c r="BI87" s="91">
        <f>IF(N87="nulová",J87,0)</f>
        <v>0</v>
      </c>
      <c r="BJ87" s="7" t="s">
        <v>85</v>
      </c>
      <c r="BK87" s="91">
        <f>ROUND(I87*H87,2)</f>
        <v>0</v>
      </c>
      <c r="BL87" s="7" t="s">
        <v>1459</v>
      </c>
      <c r="BM87" s="90" t="s">
        <v>1460</v>
      </c>
    </row>
    <row r="88" spans="2:65" s="14" customFormat="1" x14ac:dyDescent="0.2">
      <c r="B88" s="15"/>
      <c r="D88" s="92" t="s">
        <v>169</v>
      </c>
      <c r="F88" s="93" t="s">
        <v>1461</v>
      </c>
      <c r="I88" s="143"/>
      <c r="L88" s="15"/>
      <c r="M88" s="94"/>
      <c r="T88" s="95"/>
      <c r="AT88" s="7" t="s">
        <v>169</v>
      </c>
      <c r="AU88" s="7" t="s">
        <v>85</v>
      </c>
    </row>
    <row r="89" spans="2:65" s="14" customFormat="1" ht="16.5" customHeight="1" x14ac:dyDescent="0.2">
      <c r="B89" s="15"/>
      <c r="C89" s="80" t="s">
        <v>85</v>
      </c>
      <c r="D89" s="80" t="s">
        <v>162</v>
      </c>
      <c r="E89" s="81" t="s">
        <v>1462</v>
      </c>
      <c r="F89" s="82" t="s">
        <v>1463</v>
      </c>
      <c r="G89" s="83" t="s">
        <v>796</v>
      </c>
      <c r="H89" s="84">
        <v>1</v>
      </c>
      <c r="I89" s="142"/>
      <c r="J89" s="85">
        <f>ROUND(I89*H89,2)</f>
        <v>0</v>
      </c>
      <c r="K89" s="82" t="s">
        <v>166</v>
      </c>
      <c r="L89" s="15"/>
      <c r="M89" s="86" t="s">
        <v>3</v>
      </c>
      <c r="N89" s="87" t="s">
        <v>44</v>
      </c>
      <c r="O89" s="88">
        <v>0</v>
      </c>
      <c r="P89" s="88">
        <f>O89*H89</f>
        <v>0</v>
      </c>
      <c r="Q89" s="88">
        <v>0</v>
      </c>
      <c r="R89" s="88">
        <f>Q89*H89</f>
        <v>0</v>
      </c>
      <c r="S89" s="88">
        <v>0</v>
      </c>
      <c r="T89" s="89">
        <f>S89*H89</f>
        <v>0</v>
      </c>
      <c r="AR89" s="90" t="s">
        <v>1459</v>
      </c>
      <c r="AT89" s="90" t="s">
        <v>162</v>
      </c>
      <c r="AU89" s="90" t="s">
        <v>85</v>
      </c>
      <c r="AY89" s="7" t="s">
        <v>160</v>
      </c>
      <c r="BE89" s="91">
        <f>IF(N89="základní",J89,0)</f>
        <v>0</v>
      </c>
      <c r="BF89" s="91">
        <f>IF(N89="snížená",J89,0)</f>
        <v>0</v>
      </c>
      <c r="BG89" s="91">
        <f>IF(N89="zákl. přenesená",J89,0)</f>
        <v>0</v>
      </c>
      <c r="BH89" s="91">
        <f>IF(N89="sníž. přenesená",J89,0)</f>
        <v>0</v>
      </c>
      <c r="BI89" s="91">
        <f>IF(N89="nulová",J89,0)</f>
        <v>0</v>
      </c>
      <c r="BJ89" s="7" t="s">
        <v>85</v>
      </c>
      <c r="BK89" s="91">
        <f>ROUND(I89*H89,2)</f>
        <v>0</v>
      </c>
      <c r="BL89" s="7" t="s">
        <v>1459</v>
      </c>
      <c r="BM89" s="90" t="s">
        <v>1464</v>
      </c>
    </row>
    <row r="90" spans="2:65" s="14" customFormat="1" x14ac:dyDescent="0.2">
      <c r="B90" s="15"/>
      <c r="D90" s="92" t="s">
        <v>169</v>
      </c>
      <c r="F90" s="93" t="s">
        <v>1465</v>
      </c>
      <c r="I90" s="143"/>
      <c r="L90" s="15"/>
      <c r="M90" s="94"/>
      <c r="T90" s="95"/>
      <c r="AT90" s="7" t="s">
        <v>169</v>
      </c>
      <c r="AU90" s="7" t="s">
        <v>85</v>
      </c>
    </row>
    <row r="91" spans="2:65" s="14" customFormat="1" ht="16.5" customHeight="1" x14ac:dyDescent="0.2">
      <c r="B91" s="15"/>
      <c r="C91" s="80" t="s">
        <v>183</v>
      </c>
      <c r="D91" s="80" t="s">
        <v>162</v>
      </c>
      <c r="E91" s="81" t="s">
        <v>1466</v>
      </c>
      <c r="F91" s="82" t="s">
        <v>1467</v>
      </c>
      <c r="G91" s="83" t="s">
        <v>796</v>
      </c>
      <c r="H91" s="84">
        <v>1</v>
      </c>
      <c r="I91" s="142"/>
      <c r="J91" s="85">
        <f>ROUND(I91*H91,2)</f>
        <v>0</v>
      </c>
      <c r="K91" s="82" t="s">
        <v>166</v>
      </c>
      <c r="L91" s="15"/>
      <c r="M91" s="86" t="s">
        <v>3</v>
      </c>
      <c r="N91" s="87" t="s">
        <v>44</v>
      </c>
      <c r="O91" s="88">
        <v>0</v>
      </c>
      <c r="P91" s="88">
        <f>O91*H91</f>
        <v>0</v>
      </c>
      <c r="Q91" s="88">
        <v>0</v>
      </c>
      <c r="R91" s="88">
        <f>Q91*H91</f>
        <v>0</v>
      </c>
      <c r="S91" s="88">
        <v>0</v>
      </c>
      <c r="T91" s="89">
        <f>S91*H91</f>
        <v>0</v>
      </c>
      <c r="AR91" s="90" t="s">
        <v>1459</v>
      </c>
      <c r="AT91" s="90" t="s">
        <v>162</v>
      </c>
      <c r="AU91" s="90" t="s">
        <v>85</v>
      </c>
      <c r="AY91" s="7" t="s">
        <v>160</v>
      </c>
      <c r="BE91" s="91">
        <f>IF(N91="základní",J91,0)</f>
        <v>0</v>
      </c>
      <c r="BF91" s="91">
        <f>IF(N91="snížená",J91,0)</f>
        <v>0</v>
      </c>
      <c r="BG91" s="91">
        <f>IF(N91="zákl. přenesená",J91,0)</f>
        <v>0</v>
      </c>
      <c r="BH91" s="91">
        <f>IF(N91="sníž. přenesená",J91,0)</f>
        <v>0</v>
      </c>
      <c r="BI91" s="91">
        <f>IF(N91="nulová",J91,0)</f>
        <v>0</v>
      </c>
      <c r="BJ91" s="7" t="s">
        <v>85</v>
      </c>
      <c r="BK91" s="91">
        <f>ROUND(I91*H91,2)</f>
        <v>0</v>
      </c>
      <c r="BL91" s="7" t="s">
        <v>1459</v>
      </c>
      <c r="BM91" s="90" t="s">
        <v>1468</v>
      </c>
    </row>
    <row r="92" spans="2:65" s="14" customFormat="1" x14ac:dyDescent="0.2">
      <c r="B92" s="15"/>
      <c r="D92" s="92" t="s">
        <v>169</v>
      </c>
      <c r="F92" s="93" t="s">
        <v>1469</v>
      </c>
      <c r="I92" s="143"/>
      <c r="L92" s="15"/>
      <c r="M92" s="94"/>
      <c r="T92" s="95"/>
      <c r="AT92" s="7" t="s">
        <v>169</v>
      </c>
      <c r="AU92" s="7" t="s">
        <v>85</v>
      </c>
    </row>
    <row r="93" spans="2:65" s="68" customFormat="1" ht="22.9" customHeight="1" x14ac:dyDescent="0.2">
      <c r="B93" s="69"/>
      <c r="D93" s="70" t="s">
        <v>71</v>
      </c>
      <c r="E93" s="78" t="s">
        <v>1470</v>
      </c>
      <c r="F93" s="78" t="s">
        <v>1471</v>
      </c>
      <c r="I93" s="147"/>
      <c r="J93" s="79">
        <f>BK93</f>
        <v>0</v>
      </c>
      <c r="L93" s="69"/>
      <c r="M93" s="73"/>
      <c r="P93" s="74">
        <f>SUM(P94:P97)</f>
        <v>0</v>
      </c>
      <c r="R93" s="74">
        <f>SUM(R94:R97)</f>
        <v>0</v>
      </c>
      <c r="T93" s="75">
        <f>SUM(T94:T97)</f>
        <v>0</v>
      </c>
      <c r="AR93" s="70" t="s">
        <v>195</v>
      </c>
      <c r="AT93" s="76" t="s">
        <v>71</v>
      </c>
      <c r="AU93" s="76" t="s">
        <v>80</v>
      </c>
      <c r="AY93" s="70" t="s">
        <v>160</v>
      </c>
      <c r="BK93" s="77">
        <f>SUM(BK94:BK97)</f>
        <v>0</v>
      </c>
    </row>
    <row r="94" spans="2:65" s="14" customFormat="1" ht="16.5" customHeight="1" x14ac:dyDescent="0.2">
      <c r="B94" s="15"/>
      <c r="C94" s="80" t="s">
        <v>167</v>
      </c>
      <c r="D94" s="80" t="s">
        <v>162</v>
      </c>
      <c r="E94" s="81" t="s">
        <v>1472</v>
      </c>
      <c r="F94" s="82" t="s">
        <v>1473</v>
      </c>
      <c r="G94" s="83" t="s">
        <v>796</v>
      </c>
      <c r="H94" s="84">
        <v>1</v>
      </c>
      <c r="I94" s="142"/>
      <c r="J94" s="85">
        <f>ROUND(I94*H94,2)</f>
        <v>0</v>
      </c>
      <c r="K94" s="82" t="s">
        <v>166</v>
      </c>
      <c r="L94" s="15"/>
      <c r="M94" s="86" t="s">
        <v>3</v>
      </c>
      <c r="N94" s="87" t="s">
        <v>44</v>
      </c>
      <c r="O94" s="88">
        <v>0</v>
      </c>
      <c r="P94" s="88">
        <f>O94*H94</f>
        <v>0</v>
      </c>
      <c r="Q94" s="88">
        <v>0</v>
      </c>
      <c r="R94" s="88">
        <f>Q94*H94</f>
        <v>0</v>
      </c>
      <c r="S94" s="88">
        <v>0</v>
      </c>
      <c r="T94" s="89">
        <f>S94*H94</f>
        <v>0</v>
      </c>
      <c r="AR94" s="90" t="s">
        <v>1459</v>
      </c>
      <c r="AT94" s="90" t="s">
        <v>162</v>
      </c>
      <c r="AU94" s="90" t="s">
        <v>85</v>
      </c>
      <c r="AY94" s="7" t="s">
        <v>160</v>
      </c>
      <c r="BE94" s="91">
        <f>IF(N94="základní",J94,0)</f>
        <v>0</v>
      </c>
      <c r="BF94" s="91">
        <f>IF(N94="snížená",J94,0)</f>
        <v>0</v>
      </c>
      <c r="BG94" s="91">
        <f>IF(N94="zákl. přenesená",J94,0)</f>
        <v>0</v>
      </c>
      <c r="BH94" s="91">
        <f>IF(N94="sníž. přenesená",J94,0)</f>
        <v>0</v>
      </c>
      <c r="BI94" s="91">
        <f>IF(N94="nulová",J94,0)</f>
        <v>0</v>
      </c>
      <c r="BJ94" s="7" t="s">
        <v>85</v>
      </c>
      <c r="BK94" s="91">
        <f>ROUND(I94*H94,2)</f>
        <v>0</v>
      </c>
      <c r="BL94" s="7" t="s">
        <v>1459</v>
      </c>
      <c r="BM94" s="90" t="s">
        <v>1474</v>
      </c>
    </row>
    <row r="95" spans="2:65" s="14" customFormat="1" x14ac:dyDescent="0.2">
      <c r="B95" s="15"/>
      <c r="D95" s="92" t="s">
        <v>169</v>
      </c>
      <c r="F95" s="93" t="s">
        <v>1475</v>
      </c>
      <c r="I95" s="143"/>
      <c r="L95" s="15"/>
      <c r="M95" s="94"/>
      <c r="T95" s="95"/>
      <c r="AT95" s="7" t="s">
        <v>169</v>
      </c>
      <c r="AU95" s="7" t="s">
        <v>85</v>
      </c>
    </row>
    <row r="96" spans="2:65" s="14" customFormat="1" ht="16.5" customHeight="1" x14ac:dyDescent="0.2">
      <c r="B96" s="15"/>
      <c r="C96" s="80" t="s">
        <v>195</v>
      </c>
      <c r="D96" s="80" t="s">
        <v>162</v>
      </c>
      <c r="E96" s="81" t="s">
        <v>1476</v>
      </c>
      <c r="F96" s="82" t="s">
        <v>1477</v>
      </c>
      <c r="G96" s="83" t="s">
        <v>796</v>
      </c>
      <c r="H96" s="84">
        <v>1</v>
      </c>
      <c r="I96" s="142"/>
      <c r="J96" s="85">
        <f>ROUND(I96*H96,2)</f>
        <v>0</v>
      </c>
      <c r="K96" s="82" t="s">
        <v>166</v>
      </c>
      <c r="L96" s="15"/>
      <c r="M96" s="86" t="s">
        <v>3</v>
      </c>
      <c r="N96" s="87" t="s">
        <v>44</v>
      </c>
      <c r="O96" s="88">
        <v>0</v>
      </c>
      <c r="P96" s="88">
        <f>O96*H96</f>
        <v>0</v>
      </c>
      <c r="Q96" s="88">
        <v>0</v>
      </c>
      <c r="R96" s="88">
        <f>Q96*H96</f>
        <v>0</v>
      </c>
      <c r="S96" s="88">
        <v>0</v>
      </c>
      <c r="T96" s="89">
        <f>S96*H96</f>
        <v>0</v>
      </c>
      <c r="AR96" s="90" t="s">
        <v>1459</v>
      </c>
      <c r="AT96" s="90" t="s">
        <v>162</v>
      </c>
      <c r="AU96" s="90" t="s">
        <v>85</v>
      </c>
      <c r="AY96" s="7" t="s">
        <v>160</v>
      </c>
      <c r="BE96" s="91">
        <f>IF(N96="základní",J96,0)</f>
        <v>0</v>
      </c>
      <c r="BF96" s="91">
        <f>IF(N96="snížená",J96,0)</f>
        <v>0</v>
      </c>
      <c r="BG96" s="91">
        <f>IF(N96="zákl. přenesená",J96,0)</f>
        <v>0</v>
      </c>
      <c r="BH96" s="91">
        <f>IF(N96="sníž. přenesená",J96,0)</f>
        <v>0</v>
      </c>
      <c r="BI96" s="91">
        <f>IF(N96="nulová",J96,0)</f>
        <v>0</v>
      </c>
      <c r="BJ96" s="7" t="s">
        <v>85</v>
      </c>
      <c r="BK96" s="91">
        <f>ROUND(I96*H96,2)</f>
        <v>0</v>
      </c>
      <c r="BL96" s="7" t="s">
        <v>1459</v>
      </c>
      <c r="BM96" s="90" t="s">
        <v>1478</v>
      </c>
    </row>
    <row r="97" spans="2:65" s="14" customFormat="1" x14ac:dyDescent="0.2">
      <c r="B97" s="15"/>
      <c r="D97" s="92" t="s">
        <v>169</v>
      </c>
      <c r="F97" s="93" t="s">
        <v>1479</v>
      </c>
      <c r="I97" s="143"/>
      <c r="L97" s="15"/>
      <c r="M97" s="94"/>
      <c r="T97" s="95"/>
      <c r="AT97" s="7" t="s">
        <v>169</v>
      </c>
      <c r="AU97" s="7" t="s">
        <v>85</v>
      </c>
    </row>
    <row r="98" spans="2:65" s="68" customFormat="1" ht="22.9" customHeight="1" x14ac:dyDescent="0.2">
      <c r="B98" s="69"/>
      <c r="D98" s="70" t="s">
        <v>71</v>
      </c>
      <c r="E98" s="78" t="s">
        <v>1480</v>
      </c>
      <c r="F98" s="78" t="s">
        <v>1481</v>
      </c>
      <c r="I98" s="147"/>
      <c r="J98" s="79">
        <f>BK98</f>
        <v>0</v>
      </c>
      <c r="L98" s="69"/>
      <c r="M98" s="73"/>
      <c r="P98" s="74">
        <f>SUM(P99:P100)</f>
        <v>0</v>
      </c>
      <c r="R98" s="74">
        <f>SUM(R99:R100)</f>
        <v>0</v>
      </c>
      <c r="T98" s="75">
        <f>SUM(T99:T100)</f>
        <v>0</v>
      </c>
      <c r="AR98" s="70" t="s">
        <v>195</v>
      </c>
      <c r="AT98" s="76" t="s">
        <v>71</v>
      </c>
      <c r="AU98" s="76" t="s">
        <v>80</v>
      </c>
      <c r="AY98" s="70" t="s">
        <v>160</v>
      </c>
      <c r="BK98" s="77">
        <f>SUM(BK99:BK100)</f>
        <v>0</v>
      </c>
    </row>
    <row r="99" spans="2:65" s="14" customFormat="1" ht="16.5" customHeight="1" x14ac:dyDescent="0.2">
      <c r="B99" s="15"/>
      <c r="C99" s="80" t="s">
        <v>203</v>
      </c>
      <c r="D99" s="80" t="s">
        <v>162</v>
      </c>
      <c r="E99" s="81" t="s">
        <v>1482</v>
      </c>
      <c r="F99" s="82" t="s">
        <v>1483</v>
      </c>
      <c r="G99" s="83" t="s">
        <v>796</v>
      </c>
      <c r="H99" s="84">
        <v>1</v>
      </c>
      <c r="I99" s="142"/>
      <c r="J99" s="85">
        <f>ROUND(I99*H99,2)</f>
        <v>0</v>
      </c>
      <c r="K99" s="82" t="s">
        <v>166</v>
      </c>
      <c r="L99" s="15"/>
      <c r="M99" s="86" t="s">
        <v>3</v>
      </c>
      <c r="N99" s="87" t="s">
        <v>44</v>
      </c>
      <c r="O99" s="88">
        <v>0</v>
      </c>
      <c r="P99" s="88">
        <f>O99*H99</f>
        <v>0</v>
      </c>
      <c r="Q99" s="88">
        <v>0</v>
      </c>
      <c r="R99" s="88">
        <f>Q99*H99</f>
        <v>0</v>
      </c>
      <c r="S99" s="88">
        <v>0</v>
      </c>
      <c r="T99" s="89">
        <f>S99*H99</f>
        <v>0</v>
      </c>
      <c r="AR99" s="90" t="s">
        <v>1459</v>
      </c>
      <c r="AT99" s="90" t="s">
        <v>162</v>
      </c>
      <c r="AU99" s="90" t="s">
        <v>85</v>
      </c>
      <c r="AY99" s="7" t="s">
        <v>160</v>
      </c>
      <c r="BE99" s="91">
        <f>IF(N99="základní",J99,0)</f>
        <v>0</v>
      </c>
      <c r="BF99" s="91">
        <f>IF(N99="snížená",J99,0)</f>
        <v>0</v>
      </c>
      <c r="BG99" s="91">
        <f>IF(N99="zákl. přenesená",J99,0)</f>
        <v>0</v>
      </c>
      <c r="BH99" s="91">
        <f>IF(N99="sníž. přenesená",J99,0)</f>
        <v>0</v>
      </c>
      <c r="BI99" s="91">
        <f>IF(N99="nulová",J99,0)</f>
        <v>0</v>
      </c>
      <c r="BJ99" s="7" t="s">
        <v>85</v>
      </c>
      <c r="BK99" s="91">
        <f>ROUND(I99*H99,2)</f>
        <v>0</v>
      </c>
      <c r="BL99" s="7" t="s">
        <v>1459</v>
      </c>
      <c r="BM99" s="90" t="s">
        <v>1484</v>
      </c>
    </row>
    <row r="100" spans="2:65" s="14" customFormat="1" x14ac:dyDescent="0.2">
      <c r="B100" s="15"/>
      <c r="D100" s="92" t="s">
        <v>169</v>
      </c>
      <c r="F100" s="93" t="s">
        <v>1485</v>
      </c>
      <c r="I100" s="143"/>
      <c r="L100" s="15"/>
      <c r="M100" s="94"/>
      <c r="T100" s="95"/>
      <c r="AT100" s="7" t="s">
        <v>169</v>
      </c>
      <c r="AU100" s="7" t="s">
        <v>85</v>
      </c>
    </row>
    <row r="101" spans="2:65" s="68" customFormat="1" ht="22.9" customHeight="1" x14ac:dyDescent="0.2">
      <c r="B101" s="69"/>
      <c r="D101" s="70" t="s">
        <v>71</v>
      </c>
      <c r="E101" s="78" t="s">
        <v>1486</v>
      </c>
      <c r="F101" s="78" t="s">
        <v>1487</v>
      </c>
      <c r="I101" s="147"/>
      <c r="J101" s="79">
        <f>BK101</f>
        <v>0</v>
      </c>
      <c r="L101" s="69"/>
      <c r="M101" s="73"/>
      <c r="P101" s="74">
        <f>SUM(P102:P103)</f>
        <v>0</v>
      </c>
      <c r="R101" s="74">
        <f>SUM(R102:R103)</f>
        <v>0</v>
      </c>
      <c r="T101" s="75">
        <f>SUM(T102:T103)</f>
        <v>0</v>
      </c>
      <c r="AR101" s="70" t="s">
        <v>195</v>
      </c>
      <c r="AT101" s="76" t="s">
        <v>71</v>
      </c>
      <c r="AU101" s="76" t="s">
        <v>80</v>
      </c>
      <c r="AY101" s="70" t="s">
        <v>160</v>
      </c>
      <c r="BK101" s="77">
        <f>SUM(BK102:BK103)</f>
        <v>0</v>
      </c>
    </row>
    <row r="102" spans="2:65" s="14" customFormat="1" ht="16.5" customHeight="1" x14ac:dyDescent="0.2">
      <c r="B102" s="15"/>
      <c r="C102" s="80" t="s">
        <v>209</v>
      </c>
      <c r="D102" s="80" t="s">
        <v>162</v>
      </c>
      <c r="E102" s="81" t="s">
        <v>1488</v>
      </c>
      <c r="F102" s="82" t="s">
        <v>1489</v>
      </c>
      <c r="G102" s="83" t="s">
        <v>796</v>
      </c>
      <c r="H102" s="84">
        <v>1</v>
      </c>
      <c r="I102" s="142"/>
      <c r="J102" s="85">
        <f>ROUND(I102*H102,2)</f>
        <v>0</v>
      </c>
      <c r="K102" s="82" t="s">
        <v>166</v>
      </c>
      <c r="L102" s="15"/>
      <c r="M102" s="86" t="s">
        <v>3</v>
      </c>
      <c r="N102" s="87" t="s">
        <v>44</v>
      </c>
      <c r="O102" s="88">
        <v>0</v>
      </c>
      <c r="P102" s="88">
        <f>O102*H102</f>
        <v>0</v>
      </c>
      <c r="Q102" s="88">
        <v>0</v>
      </c>
      <c r="R102" s="88">
        <f>Q102*H102</f>
        <v>0</v>
      </c>
      <c r="S102" s="88">
        <v>0</v>
      </c>
      <c r="T102" s="89">
        <f>S102*H102</f>
        <v>0</v>
      </c>
      <c r="AR102" s="90" t="s">
        <v>1459</v>
      </c>
      <c r="AT102" s="90" t="s">
        <v>162</v>
      </c>
      <c r="AU102" s="90" t="s">
        <v>85</v>
      </c>
      <c r="AY102" s="7" t="s">
        <v>160</v>
      </c>
      <c r="BE102" s="91">
        <f>IF(N102="základní",J102,0)</f>
        <v>0</v>
      </c>
      <c r="BF102" s="91">
        <f>IF(N102="snížená",J102,0)</f>
        <v>0</v>
      </c>
      <c r="BG102" s="91">
        <f>IF(N102="zákl. přenesená",J102,0)</f>
        <v>0</v>
      </c>
      <c r="BH102" s="91">
        <f>IF(N102="sníž. přenesená",J102,0)</f>
        <v>0</v>
      </c>
      <c r="BI102" s="91">
        <f>IF(N102="nulová",J102,0)</f>
        <v>0</v>
      </c>
      <c r="BJ102" s="7" t="s">
        <v>85</v>
      </c>
      <c r="BK102" s="91">
        <f>ROUND(I102*H102,2)</f>
        <v>0</v>
      </c>
      <c r="BL102" s="7" t="s">
        <v>1459</v>
      </c>
      <c r="BM102" s="90" t="s">
        <v>1490</v>
      </c>
    </row>
    <row r="103" spans="2:65" s="14" customFormat="1" x14ac:dyDescent="0.2">
      <c r="B103" s="15"/>
      <c r="D103" s="92" t="s">
        <v>169</v>
      </c>
      <c r="F103" s="93" t="s">
        <v>1491</v>
      </c>
      <c r="L103" s="15"/>
      <c r="M103" s="139"/>
      <c r="N103" s="140"/>
      <c r="O103" s="140"/>
      <c r="P103" s="140"/>
      <c r="Q103" s="140"/>
      <c r="R103" s="140"/>
      <c r="S103" s="140"/>
      <c r="T103" s="141"/>
      <c r="AT103" s="7" t="s">
        <v>169</v>
      </c>
      <c r="AU103" s="7" t="s">
        <v>85</v>
      </c>
    </row>
    <row r="104" spans="2:65" s="14" customFormat="1" ht="6.95" customHeight="1" x14ac:dyDescent="0.2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15"/>
    </row>
  </sheetData>
  <sheetProtection password="EF63" sheet="1" objects="1" scenarios="1"/>
  <autoFilter ref="C83:K10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2" r:id="rId3"/>
    <hyperlink ref="F95" r:id="rId4"/>
    <hyperlink ref="F97" r:id="rId5"/>
    <hyperlink ref="F100" r:id="rId6"/>
    <hyperlink ref="F103" r:id="rId7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>
      <selection activeCell="A58" sqref="A1:XFD1048576"/>
    </sheetView>
  </sheetViews>
  <sheetFormatPr defaultColWidth="9.33203125" defaultRowHeight="11.25" x14ac:dyDescent="0.2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customFormat="1" ht="37.5" customHeight="1" x14ac:dyDescent="0.2"/>
    <row r="2" spans="2:11" customFormat="1" ht="7.5" customHeight="1" x14ac:dyDescent="0.2">
      <c r="B2" s="317"/>
      <c r="C2" s="318"/>
      <c r="D2" s="318"/>
      <c r="E2" s="318"/>
      <c r="F2" s="318"/>
      <c r="G2" s="318"/>
      <c r="H2" s="318"/>
      <c r="I2" s="318"/>
      <c r="J2" s="318"/>
      <c r="K2" s="319"/>
    </row>
    <row r="3" spans="2:11" s="322" customFormat="1" ht="45" customHeight="1" x14ac:dyDescent="0.2">
      <c r="B3" s="320"/>
      <c r="C3" s="451" t="s">
        <v>1492</v>
      </c>
      <c r="D3" s="451"/>
      <c r="E3" s="451"/>
      <c r="F3" s="451"/>
      <c r="G3" s="451"/>
      <c r="H3" s="451"/>
      <c r="I3" s="451"/>
      <c r="J3" s="451"/>
      <c r="K3" s="321"/>
    </row>
    <row r="4" spans="2:11" customFormat="1" ht="25.5" customHeight="1" x14ac:dyDescent="0.3">
      <c r="B4" s="323"/>
      <c r="C4" s="450" t="s">
        <v>1493</v>
      </c>
      <c r="D4" s="450"/>
      <c r="E4" s="450"/>
      <c r="F4" s="450"/>
      <c r="G4" s="450"/>
      <c r="H4" s="450"/>
      <c r="I4" s="450"/>
      <c r="J4" s="450"/>
      <c r="K4" s="324"/>
    </row>
    <row r="5" spans="2:11" customFormat="1" ht="5.25" customHeight="1" x14ac:dyDescent="0.2">
      <c r="B5" s="323"/>
      <c r="C5" s="325"/>
      <c r="D5" s="325"/>
      <c r="E5" s="325"/>
      <c r="F5" s="325"/>
      <c r="G5" s="325"/>
      <c r="H5" s="325"/>
      <c r="I5" s="325"/>
      <c r="J5" s="325"/>
      <c r="K5" s="324"/>
    </row>
    <row r="6" spans="2:11" customFormat="1" ht="15" customHeight="1" x14ac:dyDescent="0.2">
      <c r="B6" s="323"/>
      <c r="C6" s="449" t="s">
        <v>1494</v>
      </c>
      <c r="D6" s="449"/>
      <c r="E6" s="449"/>
      <c r="F6" s="449"/>
      <c r="G6" s="449"/>
      <c r="H6" s="449"/>
      <c r="I6" s="449"/>
      <c r="J6" s="449"/>
      <c r="K6" s="324"/>
    </row>
    <row r="7" spans="2:11" customFormat="1" ht="15" customHeight="1" x14ac:dyDescent="0.2">
      <c r="B7" s="327"/>
      <c r="C7" s="449" t="s">
        <v>1495</v>
      </c>
      <c r="D7" s="449"/>
      <c r="E7" s="449"/>
      <c r="F7" s="449"/>
      <c r="G7" s="449"/>
      <c r="H7" s="449"/>
      <c r="I7" s="449"/>
      <c r="J7" s="449"/>
      <c r="K7" s="324"/>
    </row>
    <row r="8" spans="2:11" customFormat="1" ht="12.75" customHeight="1" x14ac:dyDescent="0.2">
      <c r="B8" s="327"/>
      <c r="C8" s="326"/>
      <c r="D8" s="326"/>
      <c r="E8" s="326"/>
      <c r="F8" s="326"/>
      <c r="G8" s="326"/>
      <c r="H8" s="326"/>
      <c r="I8" s="326"/>
      <c r="J8" s="326"/>
      <c r="K8" s="324"/>
    </row>
    <row r="9" spans="2:11" customFormat="1" ht="15" customHeight="1" x14ac:dyDescent="0.2">
      <c r="B9" s="327"/>
      <c r="C9" s="449" t="s">
        <v>1496</v>
      </c>
      <c r="D9" s="449"/>
      <c r="E9" s="449"/>
      <c r="F9" s="449"/>
      <c r="G9" s="449"/>
      <c r="H9" s="449"/>
      <c r="I9" s="449"/>
      <c r="J9" s="449"/>
      <c r="K9" s="324"/>
    </row>
    <row r="10" spans="2:11" customFormat="1" ht="15" customHeight="1" x14ac:dyDescent="0.2">
      <c r="B10" s="327"/>
      <c r="C10" s="326"/>
      <c r="D10" s="449" t="s">
        <v>1497</v>
      </c>
      <c r="E10" s="449"/>
      <c r="F10" s="449"/>
      <c r="G10" s="449"/>
      <c r="H10" s="449"/>
      <c r="I10" s="449"/>
      <c r="J10" s="449"/>
      <c r="K10" s="324"/>
    </row>
    <row r="11" spans="2:11" customFormat="1" ht="15" customHeight="1" x14ac:dyDescent="0.2">
      <c r="B11" s="327"/>
      <c r="C11" s="328"/>
      <c r="D11" s="449" t="s">
        <v>1498</v>
      </c>
      <c r="E11" s="449"/>
      <c r="F11" s="449"/>
      <c r="G11" s="449"/>
      <c r="H11" s="449"/>
      <c r="I11" s="449"/>
      <c r="J11" s="449"/>
      <c r="K11" s="324"/>
    </row>
    <row r="12" spans="2:11" customFormat="1" ht="15" customHeight="1" x14ac:dyDescent="0.2">
      <c r="B12" s="327"/>
      <c r="C12" s="328"/>
      <c r="D12" s="326"/>
      <c r="E12" s="326"/>
      <c r="F12" s="326"/>
      <c r="G12" s="326"/>
      <c r="H12" s="326"/>
      <c r="I12" s="326"/>
      <c r="J12" s="326"/>
      <c r="K12" s="324"/>
    </row>
    <row r="13" spans="2:11" customFormat="1" ht="15" customHeight="1" x14ac:dyDescent="0.2">
      <c r="B13" s="327"/>
      <c r="C13" s="328"/>
      <c r="D13" s="329" t="s">
        <v>1499</v>
      </c>
      <c r="E13" s="326"/>
      <c r="F13" s="326"/>
      <c r="G13" s="326"/>
      <c r="H13" s="326"/>
      <c r="I13" s="326"/>
      <c r="J13" s="326"/>
      <c r="K13" s="324"/>
    </row>
    <row r="14" spans="2:11" customFormat="1" ht="12.75" customHeight="1" x14ac:dyDescent="0.2">
      <c r="B14" s="327"/>
      <c r="C14" s="328"/>
      <c r="D14" s="328"/>
      <c r="E14" s="328"/>
      <c r="F14" s="328"/>
      <c r="G14" s="328"/>
      <c r="H14" s="328"/>
      <c r="I14" s="328"/>
      <c r="J14" s="328"/>
      <c r="K14" s="324"/>
    </row>
    <row r="15" spans="2:11" customFormat="1" ht="15" customHeight="1" x14ac:dyDescent="0.2">
      <c r="B15" s="327"/>
      <c r="C15" s="328"/>
      <c r="D15" s="449" t="s">
        <v>1500</v>
      </c>
      <c r="E15" s="449"/>
      <c r="F15" s="449"/>
      <c r="G15" s="449"/>
      <c r="H15" s="449"/>
      <c r="I15" s="449"/>
      <c r="J15" s="449"/>
      <c r="K15" s="324"/>
    </row>
    <row r="16" spans="2:11" customFormat="1" ht="15" customHeight="1" x14ac:dyDescent="0.2">
      <c r="B16" s="327"/>
      <c r="C16" s="328"/>
      <c r="D16" s="449" t="s">
        <v>1501</v>
      </c>
      <c r="E16" s="449"/>
      <c r="F16" s="449"/>
      <c r="G16" s="449"/>
      <c r="H16" s="449"/>
      <c r="I16" s="449"/>
      <c r="J16" s="449"/>
      <c r="K16" s="324"/>
    </row>
    <row r="17" spans="2:11" customFormat="1" ht="15" customHeight="1" x14ac:dyDescent="0.2">
      <c r="B17" s="327"/>
      <c r="C17" s="328"/>
      <c r="D17" s="449" t="s">
        <v>1502</v>
      </c>
      <c r="E17" s="449"/>
      <c r="F17" s="449"/>
      <c r="G17" s="449"/>
      <c r="H17" s="449"/>
      <c r="I17" s="449"/>
      <c r="J17" s="449"/>
      <c r="K17" s="324"/>
    </row>
    <row r="18" spans="2:11" customFormat="1" ht="15" customHeight="1" x14ac:dyDescent="0.2">
      <c r="B18" s="327"/>
      <c r="C18" s="328"/>
      <c r="D18" s="328"/>
      <c r="E18" s="330" t="s">
        <v>79</v>
      </c>
      <c r="F18" s="449" t="s">
        <v>1503</v>
      </c>
      <c r="G18" s="449"/>
      <c r="H18" s="449"/>
      <c r="I18" s="449"/>
      <c r="J18" s="449"/>
      <c r="K18" s="324"/>
    </row>
    <row r="19" spans="2:11" customFormat="1" ht="15" customHeight="1" x14ac:dyDescent="0.2">
      <c r="B19" s="327"/>
      <c r="C19" s="328"/>
      <c r="D19" s="328"/>
      <c r="E19" s="330" t="s">
        <v>1504</v>
      </c>
      <c r="F19" s="449" t="s">
        <v>1505</v>
      </c>
      <c r="G19" s="449"/>
      <c r="H19" s="449"/>
      <c r="I19" s="449"/>
      <c r="J19" s="449"/>
      <c r="K19" s="324"/>
    </row>
    <row r="20" spans="2:11" customFormat="1" ht="15" customHeight="1" x14ac:dyDescent="0.2">
      <c r="B20" s="327"/>
      <c r="C20" s="328"/>
      <c r="D20" s="328"/>
      <c r="E20" s="330" t="s">
        <v>1506</v>
      </c>
      <c r="F20" s="449" t="s">
        <v>1507</v>
      </c>
      <c r="G20" s="449"/>
      <c r="H20" s="449"/>
      <c r="I20" s="449"/>
      <c r="J20" s="449"/>
      <c r="K20" s="324"/>
    </row>
    <row r="21" spans="2:11" customFormat="1" ht="15" customHeight="1" x14ac:dyDescent="0.2">
      <c r="B21" s="327"/>
      <c r="C21" s="328"/>
      <c r="D21" s="328"/>
      <c r="E21" s="330" t="s">
        <v>1508</v>
      </c>
      <c r="F21" s="449" t="s">
        <v>106</v>
      </c>
      <c r="G21" s="449"/>
      <c r="H21" s="449"/>
      <c r="I21" s="449"/>
      <c r="J21" s="449"/>
      <c r="K21" s="324"/>
    </row>
    <row r="22" spans="2:11" customFormat="1" ht="15" customHeight="1" x14ac:dyDescent="0.2">
      <c r="B22" s="327"/>
      <c r="C22" s="328"/>
      <c r="D22" s="328"/>
      <c r="E22" s="330" t="s">
        <v>1380</v>
      </c>
      <c r="F22" s="449" t="s">
        <v>1509</v>
      </c>
      <c r="G22" s="449"/>
      <c r="H22" s="449"/>
      <c r="I22" s="449"/>
      <c r="J22" s="449"/>
      <c r="K22" s="324"/>
    </row>
    <row r="23" spans="2:11" customFormat="1" ht="15" customHeight="1" x14ac:dyDescent="0.2">
      <c r="B23" s="327"/>
      <c r="C23" s="328"/>
      <c r="D23" s="328"/>
      <c r="E23" s="330" t="s">
        <v>1510</v>
      </c>
      <c r="F23" s="449" t="s">
        <v>1511</v>
      </c>
      <c r="G23" s="449"/>
      <c r="H23" s="449"/>
      <c r="I23" s="449"/>
      <c r="J23" s="449"/>
      <c r="K23" s="324"/>
    </row>
    <row r="24" spans="2:11" customFormat="1" ht="12.75" customHeight="1" x14ac:dyDescent="0.2">
      <c r="B24" s="327"/>
      <c r="C24" s="328"/>
      <c r="D24" s="328"/>
      <c r="E24" s="328"/>
      <c r="F24" s="328"/>
      <c r="G24" s="328"/>
      <c r="H24" s="328"/>
      <c r="I24" s="328"/>
      <c r="J24" s="328"/>
      <c r="K24" s="324"/>
    </row>
    <row r="25" spans="2:11" customFormat="1" ht="15" customHeight="1" x14ac:dyDescent="0.2">
      <c r="B25" s="327"/>
      <c r="C25" s="449" t="s">
        <v>1512</v>
      </c>
      <c r="D25" s="449"/>
      <c r="E25" s="449"/>
      <c r="F25" s="449"/>
      <c r="G25" s="449"/>
      <c r="H25" s="449"/>
      <c r="I25" s="449"/>
      <c r="J25" s="449"/>
      <c r="K25" s="324"/>
    </row>
    <row r="26" spans="2:11" customFormat="1" ht="15" customHeight="1" x14ac:dyDescent="0.2">
      <c r="B26" s="327"/>
      <c r="C26" s="449" t="s">
        <v>1513</v>
      </c>
      <c r="D26" s="449"/>
      <c r="E26" s="449"/>
      <c r="F26" s="449"/>
      <c r="G26" s="449"/>
      <c r="H26" s="449"/>
      <c r="I26" s="449"/>
      <c r="J26" s="449"/>
      <c r="K26" s="324"/>
    </row>
    <row r="27" spans="2:11" customFormat="1" ht="15" customHeight="1" x14ac:dyDescent="0.2">
      <c r="B27" s="327"/>
      <c r="C27" s="326"/>
      <c r="D27" s="449" t="s">
        <v>1514</v>
      </c>
      <c r="E27" s="449"/>
      <c r="F27" s="449"/>
      <c r="G27" s="449"/>
      <c r="H27" s="449"/>
      <c r="I27" s="449"/>
      <c r="J27" s="449"/>
      <c r="K27" s="324"/>
    </row>
    <row r="28" spans="2:11" customFormat="1" ht="15" customHeight="1" x14ac:dyDescent="0.2">
      <c r="B28" s="327"/>
      <c r="C28" s="328"/>
      <c r="D28" s="449" t="s">
        <v>1515</v>
      </c>
      <c r="E28" s="449"/>
      <c r="F28" s="449"/>
      <c r="G28" s="449"/>
      <c r="H28" s="449"/>
      <c r="I28" s="449"/>
      <c r="J28" s="449"/>
      <c r="K28" s="324"/>
    </row>
    <row r="29" spans="2:11" customFormat="1" ht="12.75" customHeight="1" x14ac:dyDescent="0.2">
      <c r="B29" s="327"/>
      <c r="C29" s="328"/>
      <c r="D29" s="328"/>
      <c r="E29" s="328"/>
      <c r="F29" s="328"/>
      <c r="G29" s="328"/>
      <c r="H29" s="328"/>
      <c r="I29" s="328"/>
      <c r="J29" s="328"/>
      <c r="K29" s="324"/>
    </row>
    <row r="30" spans="2:11" customFormat="1" ht="15" customHeight="1" x14ac:dyDescent="0.2">
      <c r="B30" s="327"/>
      <c r="C30" s="328"/>
      <c r="D30" s="449" t="s">
        <v>1516</v>
      </c>
      <c r="E30" s="449"/>
      <c r="F30" s="449"/>
      <c r="G30" s="449"/>
      <c r="H30" s="449"/>
      <c r="I30" s="449"/>
      <c r="J30" s="449"/>
      <c r="K30" s="324"/>
    </row>
    <row r="31" spans="2:11" customFormat="1" ht="15" customHeight="1" x14ac:dyDescent="0.2">
      <c r="B31" s="327"/>
      <c r="C31" s="328"/>
      <c r="D31" s="449" t="s">
        <v>1517</v>
      </c>
      <c r="E31" s="449"/>
      <c r="F31" s="449"/>
      <c r="G31" s="449"/>
      <c r="H31" s="449"/>
      <c r="I31" s="449"/>
      <c r="J31" s="449"/>
      <c r="K31" s="324"/>
    </row>
    <row r="32" spans="2:11" customFormat="1" ht="12.75" customHeight="1" x14ac:dyDescent="0.2">
      <c r="B32" s="327"/>
      <c r="C32" s="328"/>
      <c r="D32" s="328"/>
      <c r="E32" s="328"/>
      <c r="F32" s="328"/>
      <c r="G32" s="328"/>
      <c r="H32" s="328"/>
      <c r="I32" s="328"/>
      <c r="J32" s="328"/>
      <c r="K32" s="324"/>
    </row>
    <row r="33" spans="2:11" customFormat="1" ht="15" customHeight="1" x14ac:dyDescent="0.2">
      <c r="B33" s="327"/>
      <c r="C33" s="328"/>
      <c r="D33" s="449" t="s">
        <v>1518</v>
      </c>
      <c r="E33" s="449"/>
      <c r="F33" s="449"/>
      <c r="G33" s="449"/>
      <c r="H33" s="449"/>
      <c r="I33" s="449"/>
      <c r="J33" s="449"/>
      <c r="K33" s="324"/>
    </row>
    <row r="34" spans="2:11" customFormat="1" ht="15" customHeight="1" x14ac:dyDescent="0.2">
      <c r="B34" s="327"/>
      <c r="C34" s="328"/>
      <c r="D34" s="449" t="s">
        <v>1519</v>
      </c>
      <c r="E34" s="449"/>
      <c r="F34" s="449"/>
      <c r="G34" s="449"/>
      <c r="H34" s="449"/>
      <c r="I34" s="449"/>
      <c r="J34" s="449"/>
      <c r="K34" s="324"/>
    </row>
    <row r="35" spans="2:11" customFormat="1" ht="15" customHeight="1" x14ac:dyDescent="0.2">
      <c r="B35" s="327"/>
      <c r="C35" s="328"/>
      <c r="D35" s="449" t="s">
        <v>1520</v>
      </c>
      <c r="E35" s="449"/>
      <c r="F35" s="449"/>
      <c r="G35" s="449"/>
      <c r="H35" s="449"/>
      <c r="I35" s="449"/>
      <c r="J35" s="449"/>
      <c r="K35" s="324"/>
    </row>
    <row r="36" spans="2:11" customFormat="1" ht="15" customHeight="1" x14ac:dyDescent="0.2">
      <c r="B36" s="327"/>
      <c r="C36" s="328"/>
      <c r="D36" s="326"/>
      <c r="E36" s="329" t="s">
        <v>146</v>
      </c>
      <c r="F36" s="326"/>
      <c r="G36" s="449" t="s">
        <v>1521</v>
      </c>
      <c r="H36" s="449"/>
      <c r="I36" s="449"/>
      <c r="J36" s="449"/>
      <c r="K36" s="324"/>
    </row>
    <row r="37" spans="2:11" customFormat="1" ht="30.75" customHeight="1" x14ac:dyDescent="0.2">
      <c r="B37" s="327"/>
      <c r="C37" s="328"/>
      <c r="D37" s="326"/>
      <c r="E37" s="329" t="s">
        <v>1522</v>
      </c>
      <c r="F37" s="326"/>
      <c r="G37" s="449" t="s">
        <v>1523</v>
      </c>
      <c r="H37" s="449"/>
      <c r="I37" s="449"/>
      <c r="J37" s="449"/>
      <c r="K37" s="324"/>
    </row>
    <row r="38" spans="2:11" customFormat="1" ht="15" customHeight="1" x14ac:dyDescent="0.2">
      <c r="B38" s="327"/>
      <c r="C38" s="328"/>
      <c r="D38" s="326"/>
      <c r="E38" s="329" t="s">
        <v>53</v>
      </c>
      <c r="F38" s="326"/>
      <c r="G38" s="449" t="s">
        <v>1524</v>
      </c>
      <c r="H38" s="449"/>
      <c r="I38" s="449"/>
      <c r="J38" s="449"/>
      <c r="K38" s="324"/>
    </row>
    <row r="39" spans="2:11" customFormat="1" ht="15" customHeight="1" x14ac:dyDescent="0.2">
      <c r="B39" s="327"/>
      <c r="C39" s="328"/>
      <c r="D39" s="326"/>
      <c r="E39" s="329" t="s">
        <v>54</v>
      </c>
      <c r="F39" s="326"/>
      <c r="G39" s="449" t="s">
        <v>1525</v>
      </c>
      <c r="H39" s="449"/>
      <c r="I39" s="449"/>
      <c r="J39" s="449"/>
      <c r="K39" s="324"/>
    </row>
    <row r="40" spans="2:11" customFormat="1" ht="15" customHeight="1" x14ac:dyDescent="0.2">
      <c r="B40" s="327"/>
      <c r="C40" s="328"/>
      <c r="D40" s="326"/>
      <c r="E40" s="329" t="s">
        <v>147</v>
      </c>
      <c r="F40" s="326"/>
      <c r="G40" s="449" t="s">
        <v>1526</v>
      </c>
      <c r="H40" s="449"/>
      <c r="I40" s="449"/>
      <c r="J40" s="449"/>
      <c r="K40" s="324"/>
    </row>
    <row r="41" spans="2:11" customFormat="1" ht="15" customHeight="1" x14ac:dyDescent="0.2">
      <c r="B41" s="327"/>
      <c r="C41" s="328"/>
      <c r="D41" s="326"/>
      <c r="E41" s="329" t="s">
        <v>148</v>
      </c>
      <c r="F41" s="326"/>
      <c r="G41" s="449" t="s">
        <v>1527</v>
      </c>
      <c r="H41" s="449"/>
      <c r="I41" s="449"/>
      <c r="J41" s="449"/>
      <c r="K41" s="324"/>
    </row>
    <row r="42" spans="2:11" customFormat="1" ht="15" customHeight="1" x14ac:dyDescent="0.2">
      <c r="B42" s="327"/>
      <c r="C42" s="328"/>
      <c r="D42" s="326"/>
      <c r="E42" s="329" t="s">
        <v>1528</v>
      </c>
      <c r="F42" s="326"/>
      <c r="G42" s="449" t="s">
        <v>1529</v>
      </c>
      <c r="H42" s="449"/>
      <c r="I42" s="449"/>
      <c r="J42" s="449"/>
      <c r="K42" s="324"/>
    </row>
    <row r="43" spans="2:11" customFormat="1" ht="15" customHeight="1" x14ac:dyDescent="0.2">
      <c r="B43" s="327"/>
      <c r="C43" s="328"/>
      <c r="D43" s="326"/>
      <c r="E43" s="329"/>
      <c r="F43" s="326"/>
      <c r="G43" s="449" t="s">
        <v>1530</v>
      </c>
      <c r="H43" s="449"/>
      <c r="I43" s="449"/>
      <c r="J43" s="449"/>
      <c r="K43" s="324"/>
    </row>
    <row r="44" spans="2:11" customFormat="1" ht="15" customHeight="1" x14ac:dyDescent="0.2">
      <c r="B44" s="327"/>
      <c r="C44" s="328"/>
      <c r="D44" s="326"/>
      <c r="E44" s="329" t="s">
        <v>1531</v>
      </c>
      <c r="F44" s="326"/>
      <c r="G44" s="449" t="s">
        <v>1532</v>
      </c>
      <c r="H44" s="449"/>
      <c r="I44" s="449"/>
      <c r="J44" s="449"/>
      <c r="K44" s="324"/>
    </row>
    <row r="45" spans="2:11" customFormat="1" ht="15" customHeight="1" x14ac:dyDescent="0.2">
      <c r="B45" s="327"/>
      <c r="C45" s="328"/>
      <c r="D45" s="326"/>
      <c r="E45" s="329" t="s">
        <v>150</v>
      </c>
      <c r="F45" s="326"/>
      <c r="G45" s="449" t="s">
        <v>1533</v>
      </c>
      <c r="H45" s="449"/>
      <c r="I45" s="449"/>
      <c r="J45" s="449"/>
      <c r="K45" s="324"/>
    </row>
    <row r="46" spans="2:11" customFormat="1" ht="12.75" customHeight="1" x14ac:dyDescent="0.2">
      <c r="B46" s="327"/>
      <c r="C46" s="328"/>
      <c r="D46" s="326"/>
      <c r="E46" s="326"/>
      <c r="F46" s="326"/>
      <c r="G46" s="326"/>
      <c r="H46" s="326"/>
      <c r="I46" s="326"/>
      <c r="J46" s="326"/>
      <c r="K46" s="324"/>
    </row>
    <row r="47" spans="2:11" customFormat="1" ht="15" customHeight="1" x14ac:dyDescent="0.2">
      <c r="B47" s="327"/>
      <c r="C47" s="328"/>
      <c r="D47" s="449" t="s">
        <v>1534</v>
      </c>
      <c r="E47" s="449"/>
      <c r="F47" s="449"/>
      <c r="G47" s="449"/>
      <c r="H47" s="449"/>
      <c r="I47" s="449"/>
      <c r="J47" s="449"/>
      <c r="K47" s="324"/>
    </row>
    <row r="48" spans="2:11" customFormat="1" ht="15" customHeight="1" x14ac:dyDescent="0.2">
      <c r="B48" s="327"/>
      <c r="C48" s="328"/>
      <c r="D48" s="328"/>
      <c r="E48" s="449" t="s">
        <v>1535</v>
      </c>
      <c r="F48" s="449"/>
      <c r="G48" s="449"/>
      <c r="H48" s="449"/>
      <c r="I48" s="449"/>
      <c r="J48" s="449"/>
      <c r="K48" s="324"/>
    </row>
    <row r="49" spans="2:11" customFormat="1" ht="15" customHeight="1" x14ac:dyDescent="0.2">
      <c r="B49" s="327"/>
      <c r="C49" s="328"/>
      <c r="D49" s="328"/>
      <c r="E49" s="449" t="s">
        <v>1536</v>
      </c>
      <c r="F49" s="449"/>
      <c r="G49" s="449"/>
      <c r="H49" s="449"/>
      <c r="I49" s="449"/>
      <c r="J49" s="449"/>
      <c r="K49" s="324"/>
    </row>
    <row r="50" spans="2:11" customFormat="1" ht="15" customHeight="1" x14ac:dyDescent="0.2">
      <c r="B50" s="327"/>
      <c r="C50" s="328"/>
      <c r="D50" s="328"/>
      <c r="E50" s="449" t="s">
        <v>1537</v>
      </c>
      <c r="F50" s="449"/>
      <c r="G50" s="449"/>
      <c r="H50" s="449"/>
      <c r="I50" s="449"/>
      <c r="J50" s="449"/>
      <c r="K50" s="324"/>
    </row>
    <row r="51" spans="2:11" customFormat="1" ht="15" customHeight="1" x14ac:dyDescent="0.2">
      <c r="B51" s="327"/>
      <c r="C51" s="328"/>
      <c r="D51" s="449" t="s">
        <v>1538</v>
      </c>
      <c r="E51" s="449"/>
      <c r="F51" s="449"/>
      <c r="G51" s="449"/>
      <c r="H51" s="449"/>
      <c r="I51" s="449"/>
      <c r="J51" s="449"/>
      <c r="K51" s="324"/>
    </row>
    <row r="52" spans="2:11" customFormat="1" ht="25.5" customHeight="1" x14ac:dyDescent="0.3">
      <c r="B52" s="323"/>
      <c r="C52" s="450" t="s">
        <v>1539</v>
      </c>
      <c r="D52" s="450"/>
      <c r="E52" s="450"/>
      <c r="F52" s="450"/>
      <c r="G52" s="450"/>
      <c r="H52" s="450"/>
      <c r="I52" s="450"/>
      <c r="J52" s="450"/>
      <c r="K52" s="324"/>
    </row>
    <row r="53" spans="2:11" customFormat="1" ht="5.25" customHeight="1" x14ac:dyDescent="0.2">
      <c r="B53" s="323"/>
      <c r="C53" s="325"/>
      <c r="D53" s="325"/>
      <c r="E53" s="325"/>
      <c r="F53" s="325"/>
      <c r="G53" s="325"/>
      <c r="H53" s="325"/>
      <c r="I53" s="325"/>
      <c r="J53" s="325"/>
      <c r="K53" s="324"/>
    </row>
    <row r="54" spans="2:11" customFormat="1" ht="15" customHeight="1" x14ac:dyDescent="0.2">
      <c r="B54" s="323"/>
      <c r="C54" s="449" t="s">
        <v>1540</v>
      </c>
      <c r="D54" s="449"/>
      <c r="E54" s="449"/>
      <c r="F54" s="449"/>
      <c r="G54" s="449"/>
      <c r="H54" s="449"/>
      <c r="I54" s="449"/>
      <c r="J54" s="449"/>
      <c r="K54" s="324"/>
    </row>
    <row r="55" spans="2:11" customFormat="1" ht="15" customHeight="1" x14ac:dyDescent="0.2">
      <c r="B55" s="323"/>
      <c r="C55" s="449" t="s">
        <v>1541</v>
      </c>
      <c r="D55" s="449"/>
      <c r="E55" s="449"/>
      <c r="F55" s="449"/>
      <c r="G55" s="449"/>
      <c r="H55" s="449"/>
      <c r="I55" s="449"/>
      <c r="J55" s="449"/>
      <c r="K55" s="324"/>
    </row>
    <row r="56" spans="2:11" customFormat="1" ht="12.75" customHeight="1" x14ac:dyDescent="0.2">
      <c r="B56" s="323"/>
      <c r="C56" s="326"/>
      <c r="D56" s="326"/>
      <c r="E56" s="326"/>
      <c r="F56" s="326"/>
      <c r="G56" s="326"/>
      <c r="H56" s="326"/>
      <c r="I56" s="326"/>
      <c r="J56" s="326"/>
      <c r="K56" s="324"/>
    </row>
    <row r="57" spans="2:11" customFormat="1" ht="15" customHeight="1" x14ac:dyDescent="0.2">
      <c r="B57" s="323"/>
      <c r="C57" s="449" t="s">
        <v>1542</v>
      </c>
      <c r="D57" s="449"/>
      <c r="E57" s="449"/>
      <c r="F57" s="449"/>
      <c r="G57" s="449"/>
      <c r="H57" s="449"/>
      <c r="I57" s="449"/>
      <c r="J57" s="449"/>
      <c r="K57" s="324"/>
    </row>
    <row r="58" spans="2:11" customFormat="1" ht="15" customHeight="1" x14ac:dyDescent="0.2">
      <c r="B58" s="323"/>
      <c r="C58" s="328"/>
      <c r="D58" s="449" t="s">
        <v>1543</v>
      </c>
      <c r="E58" s="449"/>
      <c r="F58" s="449"/>
      <c r="G58" s="449"/>
      <c r="H58" s="449"/>
      <c r="I58" s="449"/>
      <c r="J58" s="449"/>
      <c r="K58" s="324"/>
    </row>
    <row r="59" spans="2:11" customFormat="1" ht="15" customHeight="1" x14ac:dyDescent="0.2">
      <c r="B59" s="323"/>
      <c r="C59" s="328"/>
      <c r="D59" s="449" t="s">
        <v>1544</v>
      </c>
      <c r="E59" s="449"/>
      <c r="F59" s="449"/>
      <c r="G59" s="449"/>
      <c r="H59" s="449"/>
      <c r="I59" s="449"/>
      <c r="J59" s="449"/>
      <c r="K59" s="324"/>
    </row>
    <row r="60" spans="2:11" customFormat="1" ht="15" customHeight="1" x14ac:dyDescent="0.2">
      <c r="B60" s="323"/>
      <c r="C60" s="328"/>
      <c r="D60" s="449" t="s">
        <v>1545</v>
      </c>
      <c r="E60" s="449"/>
      <c r="F60" s="449"/>
      <c r="G60" s="449"/>
      <c r="H60" s="449"/>
      <c r="I60" s="449"/>
      <c r="J60" s="449"/>
      <c r="K60" s="324"/>
    </row>
    <row r="61" spans="2:11" customFormat="1" ht="15" customHeight="1" x14ac:dyDescent="0.2">
      <c r="B61" s="323"/>
      <c r="C61" s="328"/>
      <c r="D61" s="449" t="s">
        <v>1546</v>
      </c>
      <c r="E61" s="449"/>
      <c r="F61" s="449"/>
      <c r="G61" s="449"/>
      <c r="H61" s="449"/>
      <c r="I61" s="449"/>
      <c r="J61" s="449"/>
      <c r="K61" s="324"/>
    </row>
    <row r="62" spans="2:11" customFormat="1" ht="15" customHeight="1" x14ac:dyDescent="0.2">
      <c r="B62" s="323"/>
      <c r="C62" s="328"/>
      <c r="D62" s="452" t="s">
        <v>1547</v>
      </c>
      <c r="E62" s="452"/>
      <c r="F62" s="452"/>
      <c r="G62" s="452"/>
      <c r="H62" s="452"/>
      <c r="I62" s="452"/>
      <c r="J62" s="452"/>
      <c r="K62" s="324"/>
    </row>
    <row r="63" spans="2:11" customFormat="1" ht="15" customHeight="1" x14ac:dyDescent="0.2">
      <c r="B63" s="323"/>
      <c r="C63" s="328"/>
      <c r="D63" s="449" t="s">
        <v>1548</v>
      </c>
      <c r="E63" s="449"/>
      <c r="F63" s="449"/>
      <c r="G63" s="449"/>
      <c r="H63" s="449"/>
      <c r="I63" s="449"/>
      <c r="J63" s="449"/>
      <c r="K63" s="324"/>
    </row>
    <row r="64" spans="2:11" customFormat="1" ht="12.75" customHeight="1" x14ac:dyDescent="0.2">
      <c r="B64" s="323"/>
      <c r="C64" s="328"/>
      <c r="D64" s="328"/>
      <c r="E64" s="331"/>
      <c r="F64" s="328"/>
      <c r="G64" s="328"/>
      <c r="H64" s="328"/>
      <c r="I64" s="328"/>
      <c r="J64" s="328"/>
      <c r="K64" s="324"/>
    </row>
    <row r="65" spans="2:11" customFormat="1" ht="15" customHeight="1" x14ac:dyDescent="0.2">
      <c r="B65" s="323"/>
      <c r="C65" s="328"/>
      <c r="D65" s="449" t="s">
        <v>1549</v>
      </c>
      <c r="E65" s="449"/>
      <c r="F65" s="449"/>
      <c r="G65" s="449"/>
      <c r="H65" s="449"/>
      <c r="I65" s="449"/>
      <c r="J65" s="449"/>
      <c r="K65" s="324"/>
    </row>
    <row r="66" spans="2:11" customFormat="1" ht="15" customHeight="1" x14ac:dyDescent="0.2">
      <c r="B66" s="323"/>
      <c r="C66" s="328"/>
      <c r="D66" s="452" t="s">
        <v>1550</v>
      </c>
      <c r="E66" s="452"/>
      <c r="F66" s="452"/>
      <c r="G66" s="452"/>
      <c r="H66" s="452"/>
      <c r="I66" s="452"/>
      <c r="J66" s="452"/>
      <c r="K66" s="324"/>
    </row>
    <row r="67" spans="2:11" customFormat="1" ht="15" customHeight="1" x14ac:dyDescent="0.2">
      <c r="B67" s="323"/>
      <c r="C67" s="328"/>
      <c r="D67" s="449" t="s">
        <v>1551</v>
      </c>
      <c r="E67" s="449"/>
      <c r="F67" s="449"/>
      <c r="G67" s="449"/>
      <c r="H67" s="449"/>
      <c r="I67" s="449"/>
      <c r="J67" s="449"/>
      <c r="K67" s="324"/>
    </row>
    <row r="68" spans="2:11" customFormat="1" ht="15" customHeight="1" x14ac:dyDescent="0.2">
      <c r="B68" s="323"/>
      <c r="C68" s="328"/>
      <c r="D68" s="449" t="s">
        <v>1552</v>
      </c>
      <c r="E68" s="449"/>
      <c r="F68" s="449"/>
      <c r="G68" s="449"/>
      <c r="H68" s="449"/>
      <c r="I68" s="449"/>
      <c r="J68" s="449"/>
      <c r="K68" s="324"/>
    </row>
    <row r="69" spans="2:11" customFormat="1" ht="15" customHeight="1" x14ac:dyDescent="0.2">
      <c r="B69" s="323"/>
      <c r="C69" s="328"/>
      <c r="D69" s="449" t="s">
        <v>1553</v>
      </c>
      <c r="E69" s="449"/>
      <c r="F69" s="449"/>
      <c r="G69" s="449"/>
      <c r="H69" s="449"/>
      <c r="I69" s="449"/>
      <c r="J69" s="449"/>
      <c r="K69" s="324"/>
    </row>
    <row r="70" spans="2:11" customFormat="1" ht="15" customHeight="1" x14ac:dyDescent="0.2">
      <c r="B70" s="323"/>
      <c r="C70" s="328"/>
      <c r="D70" s="449" t="s">
        <v>1554</v>
      </c>
      <c r="E70" s="449"/>
      <c r="F70" s="449"/>
      <c r="G70" s="449"/>
      <c r="H70" s="449"/>
      <c r="I70" s="449"/>
      <c r="J70" s="449"/>
      <c r="K70" s="324"/>
    </row>
    <row r="71" spans="2:11" customFormat="1" ht="12.75" customHeight="1" x14ac:dyDescent="0.2">
      <c r="B71" s="332"/>
      <c r="C71" s="333"/>
      <c r="D71" s="333"/>
      <c r="E71" s="333"/>
      <c r="F71" s="333"/>
      <c r="G71" s="333"/>
      <c r="H71" s="333"/>
      <c r="I71" s="333"/>
      <c r="J71" s="333"/>
      <c r="K71" s="334"/>
    </row>
    <row r="72" spans="2:11" customFormat="1" ht="18.75" customHeight="1" x14ac:dyDescent="0.2">
      <c r="B72" s="335"/>
      <c r="C72" s="335"/>
      <c r="D72" s="335"/>
      <c r="E72" s="335"/>
      <c r="F72" s="335"/>
      <c r="G72" s="335"/>
      <c r="H72" s="335"/>
      <c r="I72" s="335"/>
      <c r="J72" s="335"/>
      <c r="K72" s="336"/>
    </row>
    <row r="73" spans="2:11" customFormat="1" ht="18.75" customHeight="1" x14ac:dyDescent="0.2">
      <c r="B73" s="336"/>
      <c r="C73" s="336"/>
      <c r="D73" s="336"/>
      <c r="E73" s="336"/>
      <c r="F73" s="336"/>
      <c r="G73" s="336"/>
      <c r="H73" s="336"/>
      <c r="I73" s="336"/>
      <c r="J73" s="336"/>
      <c r="K73" s="336"/>
    </row>
    <row r="74" spans="2:11" customFormat="1" ht="7.5" customHeight="1" x14ac:dyDescent="0.2">
      <c r="B74" s="337"/>
      <c r="C74" s="338"/>
      <c r="D74" s="338"/>
      <c r="E74" s="338"/>
      <c r="F74" s="338"/>
      <c r="G74" s="338"/>
      <c r="H74" s="338"/>
      <c r="I74" s="338"/>
      <c r="J74" s="338"/>
      <c r="K74" s="339"/>
    </row>
    <row r="75" spans="2:11" customFormat="1" ht="45" customHeight="1" x14ac:dyDescent="0.2">
      <c r="B75" s="340"/>
      <c r="C75" s="453" t="s">
        <v>1555</v>
      </c>
      <c r="D75" s="453"/>
      <c r="E75" s="453"/>
      <c r="F75" s="453"/>
      <c r="G75" s="453"/>
      <c r="H75" s="453"/>
      <c r="I75" s="453"/>
      <c r="J75" s="453"/>
      <c r="K75" s="341"/>
    </row>
    <row r="76" spans="2:11" customFormat="1" ht="17.25" customHeight="1" x14ac:dyDescent="0.2">
      <c r="B76" s="340"/>
      <c r="C76" s="342" t="s">
        <v>1556</v>
      </c>
      <c r="D76" s="342"/>
      <c r="E76" s="342"/>
      <c r="F76" s="342" t="s">
        <v>1557</v>
      </c>
      <c r="G76" s="343"/>
      <c r="H76" s="342" t="s">
        <v>54</v>
      </c>
      <c r="I76" s="342" t="s">
        <v>57</v>
      </c>
      <c r="J76" s="342" t="s">
        <v>1558</v>
      </c>
      <c r="K76" s="341"/>
    </row>
    <row r="77" spans="2:11" customFormat="1" ht="17.25" customHeight="1" x14ac:dyDescent="0.2">
      <c r="B77" s="340"/>
      <c r="C77" s="344" t="s">
        <v>1559</v>
      </c>
      <c r="D77" s="344"/>
      <c r="E77" s="344"/>
      <c r="F77" s="345" t="s">
        <v>1560</v>
      </c>
      <c r="G77" s="346"/>
      <c r="H77" s="344"/>
      <c r="I77" s="344"/>
      <c r="J77" s="344" t="s">
        <v>1561</v>
      </c>
      <c r="K77" s="341"/>
    </row>
    <row r="78" spans="2:11" customFormat="1" ht="5.25" customHeight="1" x14ac:dyDescent="0.2">
      <c r="B78" s="340"/>
      <c r="C78" s="347"/>
      <c r="D78" s="347"/>
      <c r="E78" s="347"/>
      <c r="F78" s="347"/>
      <c r="G78" s="348"/>
      <c r="H78" s="347"/>
      <c r="I78" s="347"/>
      <c r="J78" s="347"/>
      <c r="K78" s="341"/>
    </row>
    <row r="79" spans="2:11" customFormat="1" ht="15" customHeight="1" x14ac:dyDescent="0.2">
      <c r="B79" s="340"/>
      <c r="C79" s="329" t="s">
        <v>53</v>
      </c>
      <c r="D79" s="349"/>
      <c r="E79" s="349"/>
      <c r="F79" s="350" t="s">
        <v>1562</v>
      </c>
      <c r="G79" s="351"/>
      <c r="H79" s="329" t="s">
        <v>1563</v>
      </c>
      <c r="I79" s="329" t="s">
        <v>1564</v>
      </c>
      <c r="J79" s="329">
        <v>20</v>
      </c>
      <c r="K79" s="341"/>
    </row>
    <row r="80" spans="2:11" customFormat="1" ht="15" customHeight="1" x14ac:dyDescent="0.2">
      <c r="B80" s="340"/>
      <c r="C80" s="329" t="s">
        <v>1565</v>
      </c>
      <c r="D80" s="329"/>
      <c r="E80" s="329"/>
      <c r="F80" s="350" t="s">
        <v>1562</v>
      </c>
      <c r="G80" s="351"/>
      <c r="H80" s="329" t="s">
        <v>1566</v>
      </c>
      <c r="I80" s="329" t="s">
        <v>1564</v>
      </c>
      <c r="J80" s="329">
        <v>120</v>
      </c>
      <c r="K80" s="341"/>
    </row>
    <row r="81" spans="2:11" customFormat="1" ht="15" customHeight="1" x14ac:dyDescent="0.2">
      <c r="B81" s="352"/>
      <c r="C81" s="329" t="s">
        <v>1567</v>
      </c>
      <c r="D81" s="329"/>
      <c r="E81" s="329"/>
      <c r="F81" s="350" t="s">
        <v>1568</v>
      </c>
      <c r="G81" s="351"/>
      <c r="H81" s="329" t="s">
        <v>1569</v>
      </c>
      <c r="I81" s="329" t="s">
        <v>1564</v>
      </c>
      <c r="J81" s="329">
        <v>50</v>
      </c>
      <c r="K81" s="341"/>
    </row>
    <row r="82" spans="2:11" customFormat="1" ht="15" customHeight="1" x14ac:dyDescent="0.2">
      <c r="B82" s="352"/>
      <c r="C82" s="329" t="s">
        <v>1570</v>
      </c>
      <c r="D82" s="329"/>
      <c r="E82" s="329"/>
      <c r="F82" s="350" t="s">
        <v>1562</v>
      </c>
      <c r="G82" s="351"/>
      <c r="H82" s="329" t="s">
        <v>1571</v>
      </c>
      <c r="I82" s="329" t="s">
        <v>1572</v>
      </c>
      <c r="J82" s="329"/>
      <c r="K82" s="341"/>
    </row>
    <row r="83" spans="2:11" customFormat="1" ht="15" customHeight="1" x14ac:dyDescent="0.2">
      <c r="B83" s="352"/>
      <c r="C83" s="329" t="s">
        <v>1573</v>
      </c>
      <c r="D83" s="329"/>
      <c r="E83" s="329"/>
      <c r="F83" s="350" t="s">
        <v>1568</v>
      </c>
      <c r="G83" s="329"/>
      <c r="H83" s="329" t="s">
        <v>1574</v>
      </c>
      <c r="I83" s="329" t="s">
        <v>1564</v>
      </c>
      <c r="J83" s="329">
        <v>15</v>
      </c>
      <c r="K83" s="341"/>
    </row>
    <row r="84" spans="2:11" customFormat="1" ht="15" customHeight="1" x14ac:dyDescent="0.2">
      <c r="B84" s="352"/>
      <c r="C84" s="329" t="s">
        <v>1575</v>
      </c>
      <c r="D84" s="329"/>
      <c r="E84" s="329"/>
      <c r="F84" s="350" t="s">
        <v>1568</v>
      </c>
      <c r="G84" s="329"/>
      <c r="H84" s="329" t="s">
        <v>1576</v>
      </c>
      <c r="I84" s="329" t="s">
        <v>1564</v>
      </c>
      <c r="J84" s="329">
        <v>15</v>
      </c>
      <c r="K84" s="341"/>
    </row>
    <row r="85" spans="2:11" customFormat="1" ht="15" customHeight="1" x14ac:dyDescent="0.2">
      <c r="B85" s="352"/>
      <c r="C85" s="329" t="s">
        <v>1577</v>
      </c>
      <c r="D85" s="329"/>
      <c r="E85" s="329"/>
      <c r="F85" s="350" t="s">
        <v>1568</v>
      </c>
      <c r="G85" s="329"/>
      <c r="H85" s="329" t="s">
        <v>1578</v>
      </c>
      <c r="I85" s="329" t="s">
        <v>1564</v>
      </c>
      <c r="J85" s="329">
        <v>20</v>
      </c>
      <c r="K85" s="341"/>
    </row>
    <row r="86" spans="2:11" customFormat="1" ht="15" customHeight="1" x14ac:dyDescent="0.2">
      <c r="B86" s="352"/>
      <c r="C86" s="329" t="s">
        <v>1579</v>
      </c>
      <c r="D86" s="329"/>
      <c r="E86" s="329"/>
      <c r="F86" s="350" t="s">
        <v>1568</v>
      </c>
      <c r="G86" s="329"/>
      <c r="H86" s="329" t="s">
        <v>1580</v>
      </c>
      <c r="I86" s="329" t="s">
        <v>1564</v>
      </c>
      <c r="J86" s="329">
        <v>20</v>
      </c>
      <c r="K86" s="341"/>
    </row>
    <row r="87" spans="2:11" customFormat="1" ht="15" customHeight="1" x14ac:dyDescent="0.2">
      <c r="B87" s="352"/>
      <c r="C87" s="329" t="s">
        <v>1581</v>
      </c>
      <c r="D87" s="329"/>
      <c r="E87" s="329"/>
      <c r="F87" s="350" t="s">
        <v>1568</v>
      </c>
      <c r="G87" s="351"/>
      <c r="H87" s="329" t="s">
        <v>1582</v>
      </c>
      <c r="I87" s="329" t="s">
        <v>1564</v>
      </c>
      <c r="J87" s="329">
        <v>50</v>
      </c>
      <c r="K87" s="341"/>
    </row>
    <row r="88" spans="2:11" customFormat="1" ht="15" customHeight="1" x14ac:dyDescent="0.2">
      <c r="B88" s="352"/>
      <c r="C88" s="329" t="s">
        <v>1583</v>
      </c>
      <c r="D88" s="329"/>
      <c r="E88" s="329"/>
      <c r="F88" s="350" t="s">
        <v>1568</v>
      </c>
      <c r="G88" s="351"/>
      <c r="H88" s="329" t="s">
        <v>1584</v>
      </c>
      <c r="I88" s="329" t="s">
        <v>1564</v>
      </c>
      <c r="J88" s="329">
        <v>20</v>
      </c>
      <c r="K88" s="341"/>
    </row>
    <row r="89" spans="2:11" customFormat="1" ht="15" customHeight="1" x14ac:dyDescent="0.2">
      <c r="B89" s="352"/>
      <c r="C89" s="329" t="s">
        <v>1585</v>
      </c>
      <c r="D89" s="329"/>
      <c r="E89" s="329"/>
      <c r="F89" s="350" t="s">
        <v>1568</v>
      </c>
      <c r="G89" s="351"/>
      <c r="H89" s="329" t="s">
        <v>1586</v>
      </c>
      <c r="I89" s="329" t="s">
        <v>1564</v>
      </c>
      <c r="J89" s="329">
        <v>20</v>
      </c>
      <c r="K89" s="341"/>
    </row>
    <row r="90" spans="2:11" customFormat="1" ht="15" customHeight="1" x14ac:dyDescent="0.2">
      <c r="B90" s="352"/>
      <c r="C90" s="329" t="s">
        <v>1587</v>
      </c>
      <c r="D90" s="329"/>
      <c r="E90" s="329"/>
      <c r="F90" s="350" t="s">
        <v>1568</v>
      </c>
      <c r="G90" s="351"/>
      <c r="H90" s="329" t="s">
        <v>1588</v>
      </c>
      <c r="I90" s="329" t="s">
        <v>1564</v>
      </c>
      <c r="J90" s="329">
        <v>50</v>
      </c>
      <c r="K90" s="341"/>
    </row>
    <row r="91" spans="2:11" customFormat="1" ht="15" customHeight="1" x14ac:dyDescent="0.2">
      <c r="B91" s="352"/>
      <c r="C91" s="329" t="s">
        <v>1589</v>
      </c>
      <c r="D91" s="329"/>
      <c r="E91" s="329"/>
      <c r="F91" s="350" t="s">
        <v>1568</v>
      </c>
      <c r="G91" s="351"/>
      <c r="H91" s="329" t="s">
        <v>1589</v>
      </c>
      <c r="I91" s="329" t="s">
        <v>1564</v>
      </c>
      <c r="J91" s="329">
        <v>50</v>
      </c>
      <c r="K91" s="341"/>
    </row>
    <row r="92" spans="2:11" customFormat="1" ht="15" customHeight="1" x14ac:dyDescent="0.2">
      <c r="B92" s="352"/>
      <c r="C92" s="329" t="s">
        <v>1590</v>
      </c>
      <c r="D92" s="329"/>
      <c r="E92" s="329"/>
      <c r="F92" s="350" t="s">
        <v>1568</v>
      </c>
      <c r="G92" s="351"/>
      <c r="H92" s="329" t="s">
        <v>1591</v>
      </c>
      <c r="I92" s="329" t="s">
        <v>1564</v>
      </c>
      <c r="J92" s="329">
        <v>255</v>
      </c>
      <c r="K92" s="341"/>
    </row>
    <row r="93" spans="2:11" customFormat="1" ht="15" customHeight="1" x14ac:dyDescent="0.2">
      <c r="B93" s="352"/>
      <c r="C93" s="329" t="s">
        <v>1592</v>
      </c>
      <c r="D93" s="329"/>
      <c r="E93" s="329"/>
      <c r="F93" s="350" t="s">
        <v>1562</v>
      </c>
      <c r="G93" s="351"/>
      <c r="H93" s="329" t="s">
        <v>1593</v>
      </c>
      <c r="I93" s="329" t="s">
        <v>1594</v>
      </c>
      <c r="J93" s="329"/>
      <c r="K93" s="341"/>
    </row>
    <row r="94" spans="2:11" customFormat="1" ht="15" customHeight="1" x14ac:dyDescent="0.2">
      <c r="B94" s="352"/>
      <c r="C94" s="329" t="s">
        <v>1595</v>
      </c>
      <c r="D94" s="329"/>
      <c r="E94" s="329"/>
      <c r="F94" s="350" t="s">
        <v>1562</v>
      </c>
      <c r="G94" s="351"/>
      <c r="H94" s="329" t="s">
        <v>1596</v>
      </c>
      <c r="I94" s="329" t="s">
        <v>1597</v>
      </c>
      <c r="J94" s="329"/>
      <c r="K94" s="341"/>
    </row>
    <row r="95" spans="2:11" customFormat="1" ht="15" customHeight="1" x14ac:dyDescent="0.2">
      <c r="B95" s="352"/>
      <c r="C95" s="329" t="s">
        <v>1598</v>
      </c>
      <c r="D95" s="329"/>
      <c r="E95" s="329"/>
      <c r="F95" s="350" t="s">
        <v>1562</v>
      </c>
      <c r="G95" s="351"/>
      <c r="H95" s="329" t="s">
        <v>1598</v>
      </c>
      <c r="I95" s="329" t="s">
        <v>1597</v>
      </c>
      <c r="J95" s="329"/>
      <c r="K95" s="341"/>
    </row>
    <row r="96" spans="2:11" customFormat="1" ht="15" customHeight="1" x14ac:dyDescent="0.2">
      <c r="B96" s="352"/>
      <c r="C96" s="329" t="s">
        <v>38</v>
      </c>
      <c r="D96" s="329"/>
      <c r="E96" s="329"/>
      <c r="F96" s="350" t="s">
        <v>1562</v>
      </c>
      <c r="G96" s="351"/>
      <c r="H96" s="329" t="s">
        <v>1599</v>
      </c>
      <c r="I96" s="329" t="s">
        <v>1597</v>
      </c>
      <c r="J96" s="329"/>
      <c r="K96" s="341"/>
    </row>
    <row r="97" spans="2:11" customFormat="1" ht="15" customHeight="1" x14ac:dyDescent="0.2">
      <c r="B97" s="352"/>
      <c r="C97" s="329" t="s">
        <v>48</v>
      </c>
      <c r="D97" s="329"/>
      <c r="E97" s="329"/>
      <c r="F97" s="350" t="s">
        <v>1562</v>
      </c>
      <c r="G97" s="351"/>
      <c r="H97" s="329" t="s">
        <v>1600</v>
      </c>
      <c r="I97" s="329" t="s">
        <v>1597</v>
      </c>
      <c r="J97" s="329"/>
      <c r="K97" s="341"/>
    </row>
    <row r="98" spans="2:11" customFormat="1" ht="15" customHeight="1" x14ac:dyDescent="0.2">
      <c r="B98" s="353"/>
      <c r="C98" s="354"/>
      <c r="D98" s="354"/>
      <c r="E98" s="354"/>
      <c r="F98" s="354"/>
      <c r="G98" s="354"/>
      <c r="H98" s="354"/>
      <c r="I98" s="354"/>
      <c r="J98" s="354"/>
      <c r="K98" s="355"/>
    </row>
    <row r="99" spans="2:11" customFormat="1" ht="18.75" customHeight="1" x14ac:dyDescent="0.2">
      <c r="B99" s="356"/>
      <c r="C99" s="357"/>
      <c r="D99" s="357"/>
      <c r="E99" s="357"/>
      <c r="F99" s="357"/>
      <c r="G99" s="357"/>
      <c r="H99" s="357"/>
      <c r="I99" s="357"/>
      <c r="J99" s="357"/>
      <c r="K99" s="356"/>
    </row>
    <row r="100" spans="2:11" customFormat="1" ht="18.75" customHeight="1" x14ac:dyDescent="0.2">
      <c r="B100" s="336"/>
      <c r="C100" s="336"/>
      <c r="D100" s="336"/>
      <c r="E100" s="336"/>
      <c r="F100" s="336"/>
      <c r="G100" s="336"/>
      <c r="H100" s="336"/>
      <c r="I100" s="336"/>
      <c r="J100" s="336"/>
      <c r="K100" s="336"/>
    </row>
    <row r="101" spans="2:11" customFormat="1" ht="7.5" customHeight="1" x14ac:dyDescent="0.2">
      <c r="B101" s="337"/>
      <c r="C101" s="338"/>
      <c r="D101" s="338"/>
      <c r="E101" s="338"/>
      <c r="F101" s="338"/>
      <c r="G101" s="338"/>
      <c r="H101" s="338"/>
      <c r="I101" s="338"/>
      <c r="J101" s="338"/>
      <c r="K101" s="339"/>
    </row>
    <row r="102" spans="2:11" customFormat="1" ht="45" customHeight="1" x14ac:dyDescent="0.2">
      <c r="B102" s="340"/>
      <c r="C102" s="453" t="s">
        <v>1601</v>
      </c>
      <c r="D102" s="453"/>
      <c r="E102" s="453"/>
      <c r="F102" s="453"/>
      <c r="G102" s="453"/>
      <c r="H102" s="453"/>
      <c r="I102" s="453"/>
      <c r="J102" s="453"/>
      <c r="K102" s="341"/>
    </row>
    <row r="103" spans="2:11" customFormat="1" ht="17.25" customHeight="1" x14ac:dyDescent="0.2">
      <c r="B103" s="340"/>
      <c r="C103" s="342" t="s">
        <v>1556</v>
      </c>
      <c r="D103" s="342"/>
      <c r="E103" s="342"/>
      <c r="F103" s="342" t="s">
        <v>1557</v>
      </c>
      <c r="G103" s="343"/>
      <c r="H103" s="342" t="s">
        <v>54</v>
      </c>
      <c r="I103" s="342" t="s">
        <v>57</v>
      </c>
      <c r="J103" s="342" t="s">
        <v>1558</v>
      </c>
      <c r="K103" s="341"/>
    </row>
    <row r="104" spans="2:11" customFormat="1" ht="17.25" customHeight="1" x14ac:dyDescent="0.2">
      <c r="B104" s="340"/>
      <c r="C104" s="344" t="s">
        <v>1559</v>
      </c>
      <c r="D104" s="344"/>
      <c r="E104" s="344"/>
      <c r="F104" s="345" t="s">
        <v>1560</v>
      </c>
      <c r="G104" s="346"/>
      <c r="H104" s="344"/>
      <c r="I104" s="344"/>
      <c r="J104" s="344" t="s">
        <v>1561</v>
      </c>
      <c r="K104" s="341"/>
    </row>
    <row r="105" spans="2:11" customFormat="1" ht="5.25" customHeight="1" x14ac:dyDescent="0.2">
      <c r="B105" s="340"/>
      <c r="C105" s="342"/>
      <c r="D105" s="342"/>
      <c r="E105" s="342"/>
      <c r="F105" s="342"/>
      <c r="G105" s="358"/>
      <c r="H105" s="342"/>
      <c r="I105" s="342"/>
      <c r="J105" s="342"/>
      <c r="K105" s="341"/>
    </row>
    <row r="106" spans="2:11" customFormat="1" ht="15" customHeight="1" x14ac:dyDescent="0.2">
      <c r="B106" s="340"/>
      <c r="C106" s="329" t="s">
        <v>53</v>
      </c>
      <c r="D106" s="349"/>
      <c r="E106" s="349"/>
      <c r="F106" s="350" t="s">
        <v>1562</v>
      </c>
      <c r="G106" s="329"/>
      <c r="H106" s="329" t="s">
        <v>1602</v>
      </c>
      <c r="I106" s="329" t="s">
        <v>1564</v>
      </c>
      <c r="J106" s="329">
        <v>20</v>
      </c>
      <c r="K106" s="341"/>
    </row>
    <row r="107" spans="2:11" customFormat="1" ht="15" customHeight="1" x14ac:dyDescent="0.2">
      <c r="B107" s="340"/>
      <c r="C107" s="329" t="s">
        <v>1565</v>
      </c>
      <c r="D107" s="329"/>
      <c r="E107" s="329"/>
      <c r="F107" s="350" t="s">
        <v>1562</v>
      </c>
      <c r="G107" s="329"/>
      <c r="H107" s="329" t="s">
        <v>1602</v>
      </c>
      <c r="I107" s="329" t="s">
        <v>1564</v>
      </c>
      <c r="J107" s="329">
        <v>120</v>
      </c>
      <c r="K107" s="341"/>
    </row>
    <row r="108" spans="2:11" customFormat="1" ht="15" customHeight="1" x14ac:dyDescent="0.2">
      <c r="B108" s="352"/>
      <c r="C108" s="329" t="s">
        <v>1567</v>
      </c>
      <c r="D108" s="329"/>
      <c r="E108" s="329"/>
      <c r="F108" s="350" t="s">
        <v>1568</v>
      </c>
      <c r="G108" s="329"/>
      <c r="H108" s="329" t="s">
        <v>1602</v>
      </c>
      <c r="I108" s="329" t="s">
        <v>1564</v>
      </c>
      <c r="J108" s="329">
        <v>50</v>
      </c>
      <c r="K108" s="341"/>
    </row>
    <row r="109" spans="2:11" customFormat="1" ht="15" customHeight="1" x14ac:dyDescent="0.2">
      <c r="B109" s="352"/>
      <c r="C109" s="329" t="s">
        <v>1570</v>
      </c>
      <c r="D109" s="329"/>
      <c r="E109" s="329"/>
      <c r="F109" s="350" t="s">
        <v>1562</v>
      </c>
      <c r="G109" s="329"/>
      <c r="H109" s="329" t="s">
        <v>1602</v>
      </c>
      <c r="I109" s="329" t="s">
        <v>1572</v>
      </c>
      <c r="J109" s="329"/>
      <c r="K109" s="341"/>
    </row>
    <row r="110" spans="2:11" customFormat="1" ht="15" customHeight="1" x14ac:dyDescent="0.2">
      <c r="B110" s="352"/>
      <c r="C110" s="329" t="s">
        <v>1581</v>
      </c>
      <c r="D110" s="329"/>
      <c r="E110" s="329"/>
      <c r="F110" s="350" t="s">
        <v>1568</v>
      </c>
      <c r="G110" s="329"/>
      <c r="H110" s="329" t="s">
        <v>1602</v>
      </c>
      <c r="I110" s="329" t="s">
        <v>1564</v>
      </c>
      <c r="J110" s="329">
        <v>50</v>
      </c>
      <c r="K110" s="341"/>
    </row>
    <row r="111" spans="2:11" customFormat="1" ht="15" customHeight="1" x14ac:dyDescent="0.2">
      <c r="B111" s="352"/>
      <c r="C111" s="329" t="s">
        <v>1589</v>
      </c>
      <c r="D111" s="329"/>
      <c r="E111" s="329"/>
      <c r="F111" s="350" t="s">
        <v>1568</v>
      </c>
      <c r="G111" s="329"/>
      <c r="H111" s="329" t="s">
        <v>1602</v>
      </c>
      <c r="I111" s="329" t="s">
        <v>1564</v>
      </c>
      <c r="J111" s="329">
        <v>50</v>
      </c>
      <c r="K111" s="341"/>
    </row>
    <row r="112" spans="2:11" customFormat="1" ht="15" customHeight="1" x14ac:dyDescent="0.2">
      <c r="B112" s="352"/>
      <c r="C112" s="329" t="s">
        <v>1587</v>
      </c>
      <c r="D112" s="329"/>
      <c r="E112" s="329"/>
      <c r="F112" s="350" t="s">
        <v>1568</v>
      </c>
      <c r="G112" s="329"/>
      <c r="H112" s="329" t="s">
        <v>1602</v>
      </c>
      <c r="I112" s="329" t="s">
        <v>1564</v>
      </c>
      <c r="J112" s="329">
        <v>50</v>
      </c>
      <c r="K112" s="341"/>
    </row>
    <row r="113" spans="2:11" customFormat="1" ht="15" customHeight="1" x14ac:dyDescent="0.2">
      <c r="B113" s="352"/>
      <c r="C113" s="329" t="s">
        <v>53</v>
      </c>
      <c r="D113" s="329"/>
      <c r="E113" s="329"/>
      <c r="F113" s="350" t="s">
        <v>1562</v>
      </c>
      <c r="G113" s="329"/>
      <c r="H113" s="329" t="s">
        <v>1603</v>
      </c>
      <c r="I113" s="329" t="s">
        <v>1564</v>
      </c>
      <c r="J113" s="329">
        <v>20</v>
      </c>
      <c r="K113" s="341"/>
    </row>
    <row r="114" spans="2:11" customFormat="1" ht="15" customHeight="1" x14ac:dyDescent="0.2">
      <c r="B114" s="352"/>
      <c r="C114" s="329" t="s">
        <v>1604</v>
      </c>
      <c r="D114" s="329"/>
      <c r="E114" s="329"/>
      <c r="F114" s="350" t="s">
        <v>1562</v>
      </c>
      <c r="G114" s="329"/>
      <c r="H114" s="329" t="s">
        <v>1605</v>
      </c>
      <c r="I114" s="329" t="s">
        <v>1564</v>
      </c>
      <c r="J114" s="329">
        <v>120</v>
      </c>
      <c r="K114" s="341"/>
    </row>
    <row r="115" spans="2:11" customFormat="1" ht="15" customHeight="1" x14ac:dyDescent="0.2">
      <c r="B115" s="352"/>
      <c r="C115" s="329" t="s">
        <v>38</v>
      </c>
      <c r="D115" s="329"/>
      <c r="E115" s="329"/>
      <c r="F115" s="350" t="s">
        <v>1562</v>
      </c>
      <c r="G115" s="329"/>
      <c r="H115" s="329" t="s">
        <v>1606</v>
      </c>
      <c r="I115" s="329" t="s">
        <v>1597</v>
      </c>
      <c r="J115" s="329"/>
      <c r="K115" s="341"/>
    </row>
    <row r="116" spans="2:11" customFormat="1" ht="15" customHeight="1" x14ac:dyDescent="0.2">
      <c r="B116" s="352"/>
      <c r="C116" s="329" t="s">
        <v>48</v>
      </c>
      <c r="D116" s="329"/>
      <c r="E116" s="329"/>
      <c r="F116" s="350" t="s">
        <v>1562</v>
      </c>
      <c r="G116" s="329"/>
      <c r="H116" s="329" t="s">
        <v>1607</v>
      </c>
      <c r="I116" s="329" t="s">
        <v>1597</v>
      </c>
      <c r="J116" s="329"/>
      <c r="K116" s="341"/>
    </row>
    <row r="117" spans="2:11" customFormat="1" ht="15" customHeight="1" x14ac:dyDescent="0.2">
      <c r="B117" s="352"/>
      <c r="C117" s="329" t="s">
        <v>57</v>
      </c>
      <c r="D117" s="329"/>
      <c r="E117" s="329"/>
      <c r="F117" s="350" t="s">
        <v>1562</v>
      </c>
      <c r="G117" s="329"/>
      <c r="H117" s="329" t="s">
        <v>1608</v>
      </c>
      <c r="I117" s="329" t="s">
        <v>1609</v>
      </c>
      <c r="J117" s="329"/>
      <c r="K117" s="341"/>
    </row>
    <row r="118" spans="2:11" customFormat="1" ht="15" customHeight="1" x14ac:dyDescent="0.2">
      <c r="B118" s="353"/>
      <c r="C118" s="359"/>
      <c r="D118" s="359"/>
      <c r="E118" s="359"/>
      <c r="F118" s="359"/>
      <c r="G118" s="359"/>
      <c r="H118" s="359"/>
      <c r="I118" s="359"/>
      <c r="J118" s="359"/>
      <c r="K118" s="355"/>
    </row>
    <row r="119" spans="2:11" customFormat="1" ht="18.75" customHeight="1" x14ac:dyDescent="0.2">
      <c r="B119" s="360"/>
      <c r="C119" s="361"/>
      <c r="D119" s="361"/>
      <c r="E119" s="361"/>
      <c r="F119" s="362"/>
      <c r="G119" s="361"/>
      <c r="H119" s="361"/>
      <c r="I119" s="361"/>
      <c r="J119" s="361"/>
      <c r="K119" s="360"/>
    </row>
    <row r="120" spans="2:11" customFormat="1" ht="18.75" customHeight="1" x14ac:dyDescent="0.2">
      <c r="B120" s="336"/>
      <c r="C120" s="336"/>
      <c r="D120" s="336"/>
      <c r="E120" s="336"/>
      <c r="F120" s="336"/>
      <c r="G120" s="336"/>
      <c r="H120" s="336"/>
      <c r="I120" s="336"/>
      <c r="J120" s="336"/>
      <c r="K120" s="336"/>
    </row>
    <row r="121" spans="2:11" customFormat="1" ht="7.5" customHeight="1" x14ac:dyDescent="0.2">
      <c r="B121" s="363"/>
      <c r="C121" s="364"/>
      <c r="D121" s="364"/>
      <c r="E121" s="364"/>
      <c r="F121" s="364"/>
      <c r="G121" s="364"/>
      <c r="H121" s="364"/>
      <c r="I121" s="364"/>
      <c r="J121" s="364"/>
      <c r="K121" s="365"/>
    </row>
    <row r="122" spans="2:11" customFormat="1" ht="45" customHeight="1" x14ac:dyDescent="0.2">
      <c r="B122" s="366"/>
      <c r="C122" s="451" t="s">
        <v>1610</v>
      </c>
      <c r="D122" s="451"/>
      <c r="E122" s="451"/>
      <c r="F122" s="451"/>
      <c r="G122" s="451"/>
      <c r="H122" s="451"/>
      <c r="I122" s="451"/>
      <c r="J122" s="451"/>
      <c r="K122" s="367"/>
    </row>
    <row r="123" spans="2:11" customFormat="1" ht="17.25" customHeight="1" x14ac:dyDescent="0.2">
      <c r="B123" s="368"/>
      <c r="C123" s="342" t="s">
        <v>1556</v>
      </c>
      <c r="D123" s="342"/>
      <c r="E123" s="342"/>
      <c r="F123" s="342" t="s">
        <v>1557</v>
      </c>
      <c r="G123" s="343"/>
      <c r="H123" s="342" t="s">
        <v>54</v>
      </c>
      <c r="I123" s="342" t="s">
        <v>57</v>
      </c>
      <c r="J123" s="342" t="s">
        <v>1558</v>
      </c>
      <c r="K123" s="369"/>
    </row>
    <row r="124" spans="2:11" customFormat="1" ht="17.25" customHeight="1" x14ac:dyDescent="0.2">
      <c r="B124" s="368"/>
      <c r="C124" s="344" t="s">
        <v>1559</v>
      </c>
      <c r="D124" s="344"/>
      <c r="E124" s="344"/>
      <c r="F124" s="345" t="s">
        <v>1560</v>
      </c>
      <c r="G124" s="346"/>
      <c r="H124" s="344"/>
      <c r="I124" s="344"/>
      <c r="J124" s="344" t="s">
        <v>1561</v>
      </c>
      <c r="K124" s="369"/>
    </row>
    <row r="125" spans="2:11" customFormat="1" ht="5.25" customHeight="1" x14ac:dyDescent="0.2">
      <c r="B125" s="370"/>
      <c r="C125" s="347"/>
      <c r="D125" s="347"/>
      <c r="E125" s="347"/>
      <c r="F125" s="347"/>
      <c r="G125" s="371"/>
      <c r="H125" s="347"/>
      <c r="I125" s="347"/>
      <c r="J125" s="347"/>
      <c r="K125" s="372"/>
    </row>
    <row r="126" spans="2:11" customFormat="1" ht="15" customHeight="1" x14ac:dyDescent="0.2">
      <c r="B126" s="370"/>
      <c r="C126" s="329" t="s">
        <v>1565</v>
      </c>
      <c r="D126" s="349"/>
      <c r="E126" s="349"/>
      <c r="F126" s="350" t="s">
        <v>1562</v>
      </c>
      <c r="G126" s="329"/>
      <c r="H126" s="329" t="s">
        <v>1602</v>
      </c>
      <c r="I126" s="329" t="s">
        <v>1564</v>
      </c>
      <c r="J126" s="329">
        <v>120</v>
      </c>
      <c r="K126" s="373"/>
    </row>
    <row r="127" spans="2:11" customFormat="1" ht="15" customHeight="1" x14ac:dyDescent="0.2">
      <c r="B127" s="370"/>
      <c r="C127" s="329" t="s">
        <v>1611</v>
      </c>
      <c r="D127" s="329"/>
      <c r="E127" s="329"/>
      <c r="F127" s="350" t="s">
        <v>1562</v>
      </c>
      <c r="G127" s="329"/>
      <c r="H127" s="329" t="s">
        <v>1612</v>
      </c>
      <c r="I127" s="329" t="s">
        <v>1564</v>
      </c>
      <c r="J127" s="329" t="s">
        <v>1613</v>
      </c>
      <c r="K127" s="373"/>
    </row>
    <row r="128" spans="2:11" customFormat="1" ht="15" customHeight="1" x14ac:dyDescent="0.2">
      <c r="B128" s="370"/>
      <c r="C128" s="329" t="s">
        <v>1510</v>
      </c>
      <c r="D128" s="329"/>
      <c r="E128" s="329"/>
      <c r="F128" s="350" t="s">
        <v>1562</v>
      </c>
      <c r="G128" s="329"/>
      <c r="H128" s="329" t="s">
        <v>1614</v>
      </c>
      <c r="I128" s="329" t="s">
        <v>1564</v>
      </c>
      <c r="J128" s="329" t="s">
        <v>1613</v>
      </c>
      <c r="K128" s="373"/>
    </row>
    <row r="129" spans="2:11" customFormat="1" ht="15" customHeight="1" x14ac:dyDescent="0.2">
      <c r="B129" s="370"/>
      <c r="C129" s="329" t="s">
        <v>1573</v>
      </c>
      <c r="D129" s="329"/>
      <c r="E129" s="329"/>
      <c r="F129" s="350" t="s">
        <v>1568</v>
      </c>
      <c r="G129" s="329"/>
      <c r="H129" s="329" t="s">
        <v>1574</v>
      </c>
      <c r="I129" s="329" t="s">
        <v>1564</v>
      </c>
      <c r="J129" s="329">
        <v>15</v>
      </c>
      <c r="K129" s="373"/>
    </row>
    <row r="130" spans="2:11" customFormat="1" ht="15" customHeight="1" x14ac:dyDescent="0.2">
      <c r="B130" s="370"/>
      <c r="C130" s="329" t="s">
        <v>1575</v>
      </c>
      <c r="D130" s="329"/>
      <c r="E130" s="329"/>
      <c r="F130" s="350" t="s">
        <v>1568</v>
      </c>
      <c r="G130" s="329"/>
      <c r="H130" s="329" t="s">
        <v>1576</v>
      </c>
      <c r="I130" s="329" t="s">
        <v>1564</v>
      </c>
      <c r="J130" s="329">
        <v>15</v>
      </c>
      <c r="K130" s="373"/>
    </row>
    <row r="131" spans="2:11" customFormat="1" ht="15" customHeight="1" x14ac:dyDescent="0.2">
      <c r="B131" s="370"/>
      <c r="C131" s="329" t="s">
        <v>1577</v>
      </c>
      <c r="D131" s="329"/>
      <c r="E131" s="329"/>
      <c r="F131" s="350" t="s">
        <v>1568</v>
      </c>
      <c r="G131" s="329"/>
      <c r="H131" s="329" t="s">
        <v>1578</v>
      </c>
      <c r="I131" s="329" t="s">
        <v>1564</v>
      </c>
      <c r="J131" s="329">
        <v>20</v>
      </c>
      <c r="K131" s="373"/>
    </row>
    <row r="132" spans="2:11" customFormat="1" ht="15" customHeight="1" x14ac:dyDescent="0.2">
      <c r="B132" s="370"/>
      <c r="C132" s="329" t="s">
        <v>1579</v>
      </c>
      <c r="D132" s="329"/>
      <c r="E132" s="329"/>
      <c r="F132" s="350" t="s">
        <v>1568</v>
      </c>
      <c r="G132" s="329"/>
      <c r="H132" s="329" t="s">
        <v>1580</v>
      </c>
      <c r="I132" s="329" t="s">
        <v>1564</v>
      </c>
      <c r="J132" s="329">
        <v>20</v>
      </c>
      <c r="K132" s="373"/>
    </row>
    <row r="133" spans="2:11" customFormat="1" ht="15" customHeight="1" x14ac:dyDescent="0.2">
      <c r="B133" s="370"/>
      <c r="C133" s="329" t="s">
        <v>1567</v>
      </c>
      <c r="D133" s="329"/>
      <c r="E133" s="329"/>
      <c r="F133" s="350" t="s">
        <v>1568</v>
      </c>
      <c r="G133" s="329"/>
      <c r="H133" s="329" t="s">
        <v>1602</v>
      </c>
      <c r="I133" s="329" t="s">
        <v>1564</v>
      </c>
      <c r="J133" s="329">
        <v>50</v>
      </c>
      <c r="K133" s="373"/>
    </row>
    <row r="134" spans="2:11" customFormat="1" ht="15" customHeight="1" x14ac:dyDescent="0.2">
      <c r="B134" s="370"/>
      <c r="C134" s="329" t="s">
        <v>1581</v>
      </c>
      <c r="D134" s="329"/>
      <c r="E134" s="329"/>
      <c r="F134" s="350" t="s">
        <v>1568</v>
      </c>
      <c r="G134" s="329"/>
      <c r="H134" s="329" t="s">
        <v>1602</v>
      </c>
      <c r="I134" s="329" t="s">
        <v>1564</v>
      </c>
      <c r="J134" s="329">
        <v>50</v>
      </c>
      <c r="K134" s="373"/>
    </row>
    <row r="135" spans="2:11" customFormat="1" ht="15" customHeight="1" x14ac:dyDescent="0.2">
      <c r="B135" s="370"/>
      <c r="C135" s="329" t="s">
        <v>1587</v>
      </c>
      <c r="D135" s="329"/>
      <c r="E135" s="329"/>
      <c r="F135" s="350" t="s">
        <v>1568</v>
      </c>
      <c r="G135" s="329"/>
      <c r="H135" s="329" t="s">
        <v>1602</v>
      </c>
      <c r="I135" s="329" t="s">
        <v>1564</v>
      </c>
      <c r="J135" s="329">
        <v>50</v>
      </c>
      <c r="K135" s="373"/>
    </row>
    <row r="136" spans="2:11" customFormat="1" ht="15" customHeight="1" x14ac:dyDescent="0.2">
      <c r="B136" s="370"/>
      <c r="C136" s="329" t="s">
        <v>1589</v>
      </c>
      <c r="D136" s="329"/>
      <c r="E136" s="329"/>
      <c r="F136" s="350" t="s">
        <v>1568</v>
      </c>
      <c r="G136" s="329"/>
      <c r="H136" s="329" t="s">
        <v>1602</v>
      </c>
      <c r="I136" s="329" t="s">
        <v>1564</v>
      </c>
      <c r="J136" s="329">
        <v>50</v>
      </c>
      <c r="K136" s="373"/>
    </row>
    <row r="137" spans="2:11" customFormat="1" ht="15" customHeight="1" x14ac:dyDescent="0.2">
      <c r="B137" s="370"/>
      <c r="C137" s="329" t="s">
        <v>1590</v>
      </c>
      <c r="D137" s="329"/>
      <c r="E137" s="329"/>
      <c r="F137" s="350" t="s">
        <v>1568</v>
      </c>
      <c r="G137" s="329"/>
      <c r="H137" s="329" t="s">
        <v>1615</v>
      </c>
      <c r="I137" s="329" t="s">
        <v>1564</v>
      </c>
      <c r="J137" s="329">
        <v>255</v>
      </c>
      <c r="K137" s="373"/>
    </row>
    <row r="138" spans="2:11" customFormat="1" ht="15" customHeight="1" x14ac:dyDescent="0.2">
      <c r="B138" s="370"/>
      <c r="C138" s="329" t="s">
        <v>1592</v>
      </c>
      <c r="D138" s="329"/>
      <c r="E138" s="329"/>
      <c r="F138" s="350" t="s">
        <v>1562</v>
      </c>
      <c r="G138" s="329"/>
      <c r="H138" s="329" t="s">
        <v>1616</v>
      </c>
      <c r="I138" s="329" t="s">
        <v>1594</v>
      </c>
      <c r="J138" s="329"/>
      <c r="K138" s="373"/>
    </row>
    <row r="139" spans="2:11" customFormat="1" ht="15" customHeight="1" x14ac:dyDescent="0.2">
      <c r="B139" s="370"/>
      <c r="C139" s="329" t="s">
        <v>1595</v>
      </c>
      <c r="D139" s="329"/>
      <c r="E139" s="329"/>
      <c r="F139" s="350" t="s">
        <v>1562</v>
      </c>
      <c r="G139" s="329"/>
      <c r="H139" s="329" t="s">
        <v>1617</v>
      </c>
      <c r="I139" s="329" t="s">
        <v>1597</v>
      </c>
      <c r="J139" s="329"/>
      <c r="K139" s="373"/>
    </row>
    <row r="140" spans="2:11" customFormat="1" ht="15" customHeight="1" x14ac:dyDescent="0.2">
      <c r="B140" s="370"/>
      <c r="C140" s="329" t="s">
        <v>1598</v>
      </c>
      <c r="D140" s="329"/>
      <c r="E140" s="329"/>
      <c r="F140" s="350" t="s">
        <v>1562</v>
      </c>
      <c r="G140" s="329"/>
      <c r="H140" s="329" t="s">
        <v>1598</v>
      </c>
      <c r="I140" s="329" t="s">
        <v>1597</v>
      </c>
      <c r="J140" s="329"/>
      <c r="K140" s="373"/>
    </row>
    <row r="141" spans="2:11" customFormat="1" ht="15" customHeight="1" x14ac:dyDescent="0.2">
      <c r="B141" s="370"/>
      <c r="C141" s="329" t="s">
        <v>38</v>
      </c>
      <c r="D141" s="329"/>
      <c r="E141" s="329"/>
      <c r="F141" s="350" t="s">
        <v>1562</v>
      </c>
      <c r="G141" s="329"/>
      <c r="H141" s="329" t="s">
        <v>1618</v>
      </c>
      <c r="I141" s="329" t="s">
        <v>1597</v>
      </c>
      <c r="J141" s="329"/>
      <c r="K141" s="373"/>
    </row>
    <row r="142" spans="2:11" customFormat="1" ht="15" customHeight="1" x14ac:dyDescent="0.2">
      <c r="B142" s="370"/>
      <c r="C142" s="329" t="s">
        <v>1619</v>
      </c>
      <c r="D142" s="329"/>
      <c r="E142" s="329"/>
      <c r="F142" s="350" t="s">
        <v>1562</v>
      </c>
      <c r="G142" s="329"/>
      <c r="H142" s="329" t="s">
        <v>1620</v>
      </c>
      <c r="I142" s="329" t="s">
        <v>1597</v>
      </c>
      <c r="J142" s="329"/>
      <c r="K142" s="373"/>
    </row>
    <row r="143" spans="2:11" customFormat="1" ht="15" customHeight="1" x14ac:dyDescent="0.2">
      <c r="B143" s="374"/>
      <c r="C143" s="375"/>
      <c r="D143" s="375"/>
      <c r="E143" s="375"/>
      <c r="F143" s="375"/>
      <c r="G143" s="375"/>
      <c r="H143" s="375"/>
      <c r="I143" s="375"/>
      <c r="J143" s="375"/>
      <c r="K143" s="376"/>
    </row>
    <row r="144" spans="2:11" customFormat="1" ht="18.75" customHeight="1" x14ac:dyDescent="0.2">
      <c r="B144" s="361"/>
      <c r="C144" s="361"/>
      <c r="D144" s="361"/>
      <c r="E144" s="361"/>
      <c r="F144" s="362"/>
      <c r="G144" s="361"/>
      <c r="H144" s="361"/>
      <c r="I144" s="361"/>
      <c r="J144" s="361"/>
      <c r="K144" s="361"/>
    </row>
    <row r="145" spans="2:11" customFormat="1" ht="18.75" customHeight="1" x14ac:dyDescent="0.2">
      <c r="B145" s="336"/>
      <c r="C145" s="336"/>
      <c r="D145" s="336"/>
      <c r="E145" s="336"/>
      <c r="F145" s="336"/>
      <c r="G145" s="336"/>
      <c r="H145" s="336"/>
      <c r="I145" s="336"/>
      <c r="J145" s="336"/>
      <c r="K145" s="336"/>
    </row>
    <row r="146" spans="2:11" customFormat="1" ht="7.5" customHeight="1" x14ac:dyDescent="0.2">
      <c r="B146" s="337"/>
      <c r="C146" s="338"/>
      <c r="D146" s="338"/>
      <c r="E146" s="338"/>
      <c r="F146" s="338"/>
      <c r="G146" s="338"/>
      <c r="H146" s="338"/>
      <c r="I146" s="338"/>
      <c r="J146" s="338"/>
      <c r="K146" s="339"/>
    </row>
    <row r="147" spans="2:11" customFormat="1" ht="45" customHeight="1" x14ac:dyDescent="0.2">
      <c r="B147" s="340"/>
      <c r="C147" s="453" t="s">
        <v>1621</v>
      </c>
      <c r="D147" s="453"/>
      <c r="E147" s="453"/>
      <c r="F147" s="453"/>
      <c r="G147" s="453"/>
      <c r="H147" s="453"/>
      <c r="I147" s="453"/>
      <c r="J147" s="453"/>
      <c r="K147" s="341"/>
    </row>
    <row r="148" spans="2:11" customFormat="1" ht="17.25" customHeight="1" x14ac:dyDescent="0.2">
      <c r="B148" s="340"/>
      <c r="C148" s="342" t="s">
        <v>1556</v>
      </c>
      <c r="D148" s="342"/>
      <c r="E148" s="342"/>
      <c r="F148" s="342" t="s">
        <v>1557</v>
      </c>
      <c r="G148" s="343"/>
      <c r="H148" s="342" t="s">
        <v>54</v>
      </c>
      <c r="I148" s="342" t="s">
        <v>57</v>
      </c>
      <c r="J148" s="342" t="s">
        <v>1558</v>
      </c>
      <c r="K148" s="341"/>
    </row>
    <row r="149" spans="2:11" customFormat="1" ht="17.25" customHeight="1" x14ac:dyDescent="0.2">
      <c r="B149" s="340"/>
      <c r="C149" s="344" t="s">
        <v>1559</v>
      </c>
      <c r="D149" s="344"/>
      <c r="E149" s="344"/>
      <c r="F149" s="345" t="s">
        <v>1560</v>
      </c>
      <c r="G149" s="346"/>
      <c r="H149" s="344"/>
      <c r="I149" s="344"/>
      <c r="J149" s="344" t="s">
        <v>1561</v>
      </c>
      <c r="K149" s="341"/>
    </row>
    <row r="150" spans="2:11" customFormat="1" ht="5.25" customHeight="1" x14ac:dyDescent="0.2">
      <c r="B150" s="352"/>
      <c r="C150" s="347"/>
      <c r="D150" s="347"/>
      <c r="E150" s="347"/>
      <c r="F150" s="347"/>
      <c r="G150" s="348"/>
      <c r="H150" s="347"/>
      <c r="I150" s="347"/>
      <c r="J150" s="347"/>
      <c r="K150" s="373"/>
    </row>
    <row r="151" spans="2:11" customFormat="1" ht="15" customHeight="1" x14ac:dyDescent="0.2">
      <c r="B151" s="352"/>
      <c r="C151" s="377" t="s">
        <v>1565</v>
      </c>
      <c r="D151" s="329"/>
      <c r="E151" s="329"/>
      <c r="F151" s="378" t="s">
        <v>1562</v>
      </c>
      <c r="G151" s="329"/>
      <c r="H151" s="377" t="s">
        <v>1602</v>
      </c>
      <c r="I151" s="377" t="s">
        <v>1564</v>
      </c>
      <c r="J151" s="377">
        <v>120</v>
      </c>
      <c r="K151" s="373"/>
    </row>
    <row r="152" spans="2:11" customFormat="1" ht="15" customHeight="1" x14ac:dyDescent="0.2">
      <c r="B152" s="352"/>
      <c r="C152" s="377" t="s">
        <v>1611</v>
      </c>
      <c r="D152" s="329"/>
      <c r="E152" s="329"/>
      <c r="F152" s="378" t="s">
        <v>1562</v>
      </c>
      <c r="G152" s="329"/>
      <c r="H152" s="377" t="s">
        <v>1622</v>
      </c>
      <c r="I152" s="377" t="s">
        <v>1564</v>
      </c>
      <c r="J152" s="377" t="s">
        <v>1613</v>
      </c>
      <c r="K152" s="373"/>
    </row>
    <row r="153" spans="2:11" customFormat="1" ht="15" customHeight="1" x14ac:dyDescent="0.2">
      <c r="B153" s="352"/>
      <c r="C153" s="377" t="s">
        <v>1510</v>
      </c>
      <c r="D153" s="329"/>
      <c r="E153" s="329"/>
      <c r="F153" s="378" t="s">
        <v>1562</v>
      </c>
      <c r="G153" s="329"/>
      <c r="H153" s="377" t="s">
        <v>1623</v>
      </c>
      <c r="I153" s="377" t="s">
        <v>1564</v>
      </c>
      <c r="J153" s="377" t="s">
        <v>1613</v>
      </c>
      <c r="K153" s="373"/>
    </row>
    <row r="154" spans="2:11" customFormat="1" ht="15" customHeight="1" x14ac:dyDescent="0.2">
      <c r="B154" s="352"/>
      <c r="C154" s="377" t="s">
        <v>1567</v>
      </c>
      <c r="D154" s="329"/>
      <c r="E154" s="329"/>
      <c r="F154" s="378" t="s">
        <v>1568</v>
      </c>
      <c r="G154" s="329"/>
      <c r="H154" s="377" t="s">
        <v>1602</v>
      </c>
      <c r="I154" s="377" t="s">
        <v>1564</v>
      </c>
      <c r="J154" s="377">
        <v>50</v>
      </c>
      <c r="K154" s="373"/>
    </row>
    <row r="155" spans="2:11" customFormat="1" ht="15" customHeight="1" x14ac:dyDescent="0.2">
      <c r="B155" s="352"/>
      <c r="C155" s="377" t="s">
        <v>1570</v>
      </c>
      <c r="D155" s="329"/>
      <c r="E155" s="329"/>
      <c r="F155" s="378" t="s">
        <v>1562</v>
      </c>
      <c r="G155" s="329"/>
      <c r="H155" s="377" t="s">
        <v>1602</v>
      </c>
      <c r="I155" s="377" t="s">
        <v>1572</v>
      </c>
      <c r="J155" s="377"/>
      <c r="K155" s="373"/>
    </row>
    <row r="156" spans="2:11" customFormat="1" ht="15" customHeight="1" x14ac:dyDescent="0.2">
      <c r="B156" s="352"/>
      <c r="C156" s="377" t="s">
        <v>1581</v>
      </c>
      <c r="D156" s="329"/>
      <c r="E156" s="329"/>
      <c r="F156" s="378" t="s">
        <v>1568</v>
      </c>
      <c r="G156" s="329"/>
      <c r="H156" s="377" t="s">
        <v>1602</v>
      </c>
      <c r="I156" s="377" t="s">
        <v>1564</v>
      </c>
      <c r="J156" s="377">
        <v>50</v>
      </c>
      <c r="K156" s="373"/>
    </row>
    <row r="157" spans="2:11" customFormat="1" ht="15" customHeight="1" x14ac:dyDescent="0.2">
      <c r="B157" s="352"/>
      <c r="C157" s="377" t="s">
        <v>1589</v>
      </c>
      <c r="D157" s="329"/>
      <c r="E157" s="329"/>
      <c r="F157" s="378" t="s">
        <v>1568</v>
      </c>
      <c r="G157" s="329"/>
      <c r="H157" s="377" t="s">
        <v>1602</v>
      </c>
      <c r="I157" s="377" t="s">
        <v>1564</v>
      </c>
      <c r="J157" s="377">
        <v>50</v>
      </c>
      <c r="K157" s="373"/>
    </row>
    <row r="158" spans="2:11" customFormat="1" ht="15" customHeight="1" x14ac:dyDescent="0.2">
      <c r="B158" s="352"/>
      <c r="C158" s="377" t="s">
        <v>1587</v>
      </c>
      <c r="D158" s="329"/>
      <c r="E158" s="329"/>
      <c r="F158" s="378" t="s">
        <v>1568</v>
      </c>
      <c r="G158" s="329"/>
      <c r="H158" s="377" t="s">
        <v>1602</v>
      </c>
      <c r="I158" s="377" t="s">
        <v>1564</v>
      </c>
      <c r="J158" s="377">
        <v>50</v>
      </c>
      <c r="K158" s="373"/>
    </row>
    <row r="159" spans="2:11" customFormat="1" ht="15" customHeight="1" x14ac:dyDescent="0.2">
      <c r="B159" s="352"/>
      <c r="C159" s="377" t="s">
        <v>112</v>
      </c>
      <c r="D159" s="329"/>
      <c r="E159" s="329"/>
      <c r="F159" s="378" t="s">
        <v>1562</v>
      </c>
      <c r="G159" s="329"/>
      <c r="H159" s="377" t="s">
        <v>1624</v>
      </c>
      <c r="I159" s="377" t="s">
        <v>1564</v>
      </c>
      <c r="J159" s="377" t="s">
        <v>1625</v>
      </c>
      <c r="K159" s="373"/>
    </row>
    <row r="160" spans="2:11" customFormat="1" ht="15" customHeight="1" x14ac:dyDescent="0.2">
      <c r="B160" s="352"/>
      <c r="C160" s="377" t="s">
        <v>1626</v>
      </c>
      <c r="D160" s="329"/>
      <c r="E160" s="329"/>
      <c r="F160" s="378" t="s">
        <v>1562</v>
      </c>
      <c r="G160" s="329"/>
      <c r="H160" s="377" t="s">
        <v>1627</v>
      </c>
      <c r="I160" s="377" t="s">
        <v>1597</v>
      </c>
      <c r="J160" s="377"/>
      <c r="K160" s="373"/>
    </row>
    <row r="161" spans="2:11" customFormat="1" ht="15" customHeight="1" x14ac:dyDescent="0.2">
      <c r="B161" s="379"/>
      <c r="C161" s="359"/>
      <c r="D161" s="359"/>
      <c r="E161" s="359"/>
      <c r="F161" s="359"/>
      <c r="G161" s="359"/>
      <c r="H161" s="359"/>
      <c r="I161" s="359"/>
      <c r="J161" s="359"/>
      <c r="K161" s="380"/>
    </row>
    <row r="162" spans="2:11" customFormat="1" ht="18.75" customHeight="1" x14ac:dyDescent="0.2">
      <c r="B162" s="361"/>
      <c r="C162" s="371"/>
      <c r="D162" s="371"/>
      <c r="E162" s="371"/>
      <c r="F162" s="381"/>
      <c r="G162" s="371"/>
      <c r="H162" s="371"/>
      <c r="I162" s="371"/>
      <c r="J162" s="371"/>
      <c r="K162" s="361"/>
    </row>
    <row r="163" spans="2:11" customFormat="1" ht="18.75" customHeight="1" x14ac:dyDescent="0.2">
      <c r="B163" s="336"/>
      <c r="C163" s="336"/>
      <c r="D163" s="336"/>
      <c r="E163" s="336"/>
      <c r="F163" s="336"/>
      <c r="G163" s="336"/>
      <c r="H163" s="336"/>
      <c r="I163" s="336"/>
      <c r="J163" s="336"/>
      <c r="K163" s="336"/>
    </row>
    <row r="164" spans="2:11" customFormat="1" ht="7.5" customHeight="1" x14ac:dyDescent="0.2">
      <c r="B164" s="317"/>
      <c r="C164" s="318"/>
      <c r="D164" s="318"/>
      <c r="E164" s="318"/>
      <c r="F164" s="318"/>
      <c r="G164" s="318"/>
      <c r="H164" s="318"/>
      <c r="I164" s="318"/>
      <c r="J164" s="318"/>
      <c r="K164" s="319"/>
    </row>
    <row r="165" spans="2:11" customFormat="1" ht="45" customHeight="1" x14ac:dyDescent="0.2">
      <c r="B165" s="320"/>
      <c r="C165" s="451" t="s">
        <v>1628</v>
      </c>
      <c r="D165" s="451"/>
      <c r="E165" s="451"/>
      <c r="F165" s="451"/>
      <c r="G165" s="451"/>
      <c r="H165" s="451"/>
      <c r="I165" s="451"/>
      <c r="J165" s="451"/>
      <c r="K165" s="321"/>
    </row>
    <row r="166" spans="2:11" customFormat="1" ht="17.25" customHeight="1" x14ac:dyDescent="0.2">
      <c r="B166" s="320"/>
      <c r="C166" s="342" t="s">
        <v>1556</v>
      </c>
      <c r="D166" s="342"/>
      <c r="E166" s="342"/>
      <c r="F166" s="342" t="s">
        <v>1557</v>
      </c>
      <c r="G166" s="382"/>
      <c r="H166" s="383" t="s">
        <v>54</v>
      </c>
      <c r="I166" s="383" t="s">
        <v>57</v>
      </c>
      <c r="J166" s="342" t="s">
        <v>1558</v>
      </c>
      <c r="K166" s="321"/>
    </row>
    <row r="167" spans="2:11" customFormat="1" ht="17.25" customHeight="1" x14ac:dyDescent="0.2">
      <c r="B167" s="323"/>
      <c r="C167" s="344" t="s">
        <v>1559</v>
      </c>
      <c r="D167" s="344"/>
      <c r="E167" s="344"/>
      <c r="F167" s="345" t="s">
        <v>1560</v>
      </c>
      <c r="G167" s="384"/>
      <c r="H167" s="385"/>
      <c r="I167" s="385"/>
      <c r="J167" s="344" t="s">
        <v>1561</v>
      </c>
      <c r="K167" s="324"/>
    </row>
    <row r="168" spans="2:11" customFormat="1" ht="5.25" customHeight="1" x14ac:dyDescent="0.2">
      <c r="B168" s="352"/>
      <c r="C168" s="347"/>
      <c r="D168" s="347"/>
      <c r="E168" s="347"/>
      <c r="F168" s="347"/>
      <c r="G168" s="348"/>
      <c r="H168" s="347"/>
      <c r="I168" s="347"/>
      <c r="J168" s="347"/>
      <c r="K168" s="373"/>
    </row>
    <row r="169" spans="2:11" customFormat="1" ht="15" customHeight="1" x14ac:dyDescent="0.2">
      <c r="B169" s="352"/>
      <c r="C169" s="329" t="s">
        <v>1565</v>
      </c>
      <c r="D169" s="329"/>
      <c r="E169" s="329"/>
      <c r="F169" s="350" t="s">
        <v>1562</v>
      </c>
      <c r="G169" s="329"/>
      <c r="H169" s="329" t="s">
        <v>1602</v>
      </c>
      <c r="I169" s="329" t="s">
        <v>1564</v>
      </c>
      <c r="J169" s="329">
        <v>120</v>
      </c>
      <c r="K169" s="373"/>
    </row>
    <row r="170" spans="2:11" customFormat="1" ht="15" customHeight="1" x14ac:dyDescent="0.2">
      <c r="B170" s="352"/>
      <c r="C170" s="329" t="s">
        <v>1611</v>
      </c>
      <c r="D170" s="329"/>
      <c r="E170" s="329"/>
      <c r="F170" s="350" t="s">
        <v>1562</v>
      </c>
      <c r="G170" s="329"/>
      <c r="H170" s="329" t="s">
        <v>1612</v>
      </c>
      <c r="I170" s="329" t="s">
        <v>1564</v>
      </c>
      <c r="J170" s="329" t="s">
        <v>1613</v>
      </c>
      <c r="K170" s="373"/>
    </row>
    <row r="171" spans="2:11" customFormat="1" ht="15" customHeight="1" x14ac:dyDescent="0.2">
      <c r="B171" s="352"/>
      <c r="C171" s="329" t="s">
        <v>1510</v>
      </c>
      <c r="D171" s="329"/>
      <c r="E171" s="329"/>
      <c r="F171" s="350" t="s">
        <v>1562</v>
      </c>
      <c r="G171" s="329"/>
      <c r="H171" s="329" t="s">
        <v>1629</v>
      </c>
      <c r="I171" s="329" t="s">
        <v>1564</v>
      </c>
      <c r="J171" s="329" t="s">
        <v>1613</v>
      </c>
      <c r="K171" s="373"/>
    </row>
    <row r="172" spans="2:11" customFormat="1" ht="15" customHeight="1" x14ac:dyDescent="0.2">
      <c r="B172" s="352"/>
      <c r="C172" s="329" t="s">
        <v>1567</v>
      </c>
      <c r="D172" s="329"/>
      <c r="E172" s="329"/>
      <c r="F172" s="350" t="s">
        <v>1568</v>
      </c>
      <c r="G172" s="329"/>
      <c r="H172" s="329" t="s">
        <v>1629</v>
      </c>
      <c r="I172" s="329" t="s">
        <v>1564</v>
      </c>
      <c r="J172" s="329">
        <v>50</v>
      </c>
      <c r="K172" s="373"/>
    </row>
    <row r="173" spans="2:11" customFormat="1" ht="15" customHeight="1" x14ac:dyDescent="0.2">
      <c r="B173" s="352"/>
      <c r="C173" s="329" t="s">
        <v>1570</v>
      </c>
      <c r="D173" s="329"/>
      <c r="E173" s="329"/>
      <c r="F173" s="350" t="s">
        <v>1562</v>
      </c>
      <c r="G173" s="329"/>
      <c r="H173" s="329" t="s">
        <v>1629</v>
      </c>
      <c r="I173" s="329" t="s">
        <v>1572</v>
      </c>
      <c r="J173" s="329"/>
      <c r="K173" s="373"/>
    </row>
    <row r="174" spans="2:11" customFormat="1" ht="15" customHeight="1" x14ac:dyDescent="0.2">
      <c r="B174" s="352"/>
      <c r="C174" s="329" t="s">
        <v>1581</v>
      </c>
      <c r="D174" s="329"/>
      <c r="E174" s="329"/>
      <c r="F174" s="350" t="s">
        <v>1568</v>
      </c>
      <c r="G174" s="329"/>
      <c r="H174" s="329" t="s">
        <v>1629</v>
      </c>
      <c r="I174" s="329" t="s">
        <v>1564</v>
      </c>
      <c r="J174" s="329">
        <v>50</v>
      </c>
      <c r="K174" s="373"/>
    </row>
    <row r="175" spans="2:11" customFormat="1" ht="15" customHeight="1" x14ac:dyDescent="0.2">
      <c r="B175" s="352"/>
      <c r="C175" s="329" t="s">
        <v>1589</v>
      </c>
      <c r="D175" s="329"/>
      <c r="E175" s="329"/>
      <c r="F175" s="350" t="s">
        <v>1568</v>
      </c>
      <c r="G175" s="329"/>
      <c r="H175" s="329" t="s">
        <v>1629</v>
      </c>
      <c r="I175" s="329" t="s">
        <v>1564</v>
      </c>
      <c r="J175" s="329">
        <v>50</v>
      </c>
      <c r="K175" s="373"/>
    </row>
    <row r="176" spans="2:11" customFormat="1" ht="15" customHeight="1" x14ac:dyDescent="0.2">
      <c r="B176" s="352"/>
      <c r="C176" s="329" t="s">
        <v>1587</v>
      </c>
      <c r="D176" s="329"/>
      <c r="E176" s="329"/>
      <c r="F176" s="350" t="s">
        <v>1568</v>
      </c>
      <c r="G176" s="329"/>
      <c r="H176" s="329" t="s">
        <v>1629</v>
      </c>
      <c r="I176" s="329" t="s">
        <v>1564</v>
      </c>
      <c r="J176" s="329">
        <v>50</v>
      </c>
      <c r="K176" s="373"/>
    </row>
    <row r="177" spans="2:11" customFormat="1" ht="15" customHeight="1" x14ac:dyDescent="0.2">
      <c r="B177" s="352"/>
      <c r="C177" s="329" t="s">
        <v>146</v>
      </c>
      <c r="D177" s="329"/>
      <c r="E177" s="329"/>
      <c r="F177" s="350" t="s">
        <v>1562</v>
      </c>
      <c r="G177" s="329"/>
      <c r="H177" s="329" t="s">
        <v>1630</v>
      </c>
      <c r="I177" s="329" t="s">
        <v>1631</v>
      </c>
      <c r="J177" s="329"/>
      <c r="K177" s="373"/>
    </row>
    <row r="178" spans="2:11" customFormat="1" ht="15" customHeight="1" x14ac:dyDescent="0.2">
      <c r="B178" s="352"/>
      <c r="C178" s="329" t="s">
        <v>57</v>
      </c>
      <c r="D178" s="329"/>
      <c r="E178" s="329"/>
      <c r="F178" s="350" t="s">
        <v>1562</v>
      </c>
      <c r="G178" s="329"/>
      <c r="H178" s="329" t="s">
        <v>1632</v>
      </c>
      <c r="I178" s="329" t="s">
        <v>1633</v>
      </c>
      <c r="J178" s="329">
        <v>1</v>
      </c>
      <c r="K178" s="373"/>
    </row>
    <row r="179" spans="2:11" customFormat="1" ht="15" customHeight="1" x14ac:dyDescent="0.2">
      <c r="B179" s="352"/>
      <c r="C179" s="329" t="s">
        <v>53</v>
      </c>
      <c r="D179" s="329"/>
      <c r="E179" s="329"/>
      <c r="F179" s="350" t="s">
        <v>1562</v>
      </c>
      <c r="G179" s="329"/>
      <c r="H179" s="329" t="s">
        <v>1634</v>
      </c>
      <c r="I179" s="329" t="s">
        <v>1564</v>
      </c>
      <c r="J179" s="329">
        <v>20</v>
      </c>
      <c r="K179" s="373"/>
    </row>
    <row r="180" spans="2:11" customFormat="1" ht="15" customHeight="1" x14ac:dyDescent="0.2">
      <c r="B180" s="352"/>
      <c r="C180" s="329" t="s">
        <v>54</v>
      </c>
      <c r="D180" s="329"/>
      <c r="E180" s="329"/>
      <c r="F180" s="350" t="s">
        <v>1562</v>
      </c>
      <c r="G180" s="329"/>
      <c r="H180" s="329" t="s">
        <v>1635</v>
      </c>
      <c r="I180" s="329" t="s">
        <v>1564</v>
      </c>
      <c r="J180" s="329">
        <v>255</v>
      </c>
      <c r="K180" s="373"/>
    </row>
    <row r="181" spans="2:11" customFormat="1" ht="15" customHeight="1" x14ac:dyDescent="0.2">
      <c r="B181" s="352"/>
      <c r="C181" s="329" t="s">
        <v>147</v>
      </c>
      <c r="D181" s="329"/>
      <c r="E181" s="329"/>
      <c r="F181" s="350" t="s">
        <v>1562</v>
      </c>
      <c r="G181" s="329"/>
      <c r="H181" s="329" t="s">
        <v>1526</v>
      </c>
      <c r="I181" s="329" t="s">
        <v>1564</v>
      </c>
      <c r="J181" s="329">
        <v>10</v>
      </c>
      <c r="K181" s="373"/>
    </row>
    <row r="182" spans="2:11" customFormat="1" ht="15" customHeight="1" x14ac:dyDescent="0.2">
      <c r="B182" s="352"/>
      <c r="C182" s="329" t="s">
        <v>148</v>
      </c>
      <c r="D182" s="329"/>
      <c r="E182" s="329"/>
      <c r="F182" s="350" t="s">
        <v>1562</v>
      </c>
      <c r="G182" s="329"/>
      <c r="H182" s="329" t="s">
        <v>1636</v>
      </c>
      <c r="I182" s="329" t="s">
        <v>1597</v>
      </c>
      <c r="J182" s="329"/>
      <c r="K182" s="373"/>
    </row>
    <row r="183" spans="2:11" customFormat="1" ht="15" customHeight="1" x14ac:dyDescent="0.2">
      <c r="B183" s="352"/>
      <c r="C183" s="329" t="s">
        <v>1637</v>
      </c>
      <c r="D183" s="329"/>
      <c r="E183" s="329"/>
      <c r="F183" s="350" t="s">
        <v>1562</v>
      </c>
      <c r="G183" s="329"/>
      <c r="H183" s="329" t="s">
        <v>1638</v>
      </c>
      <c r="I183" s="329" t="s">
        <v>1597</v>
      </c>
      <c r="J183" s="329"/>
      <c r="K183" s="373"/>
    </row>
    <row r="184" spans="2:11" customFormat="1" ht="15" customHeight="1" x14ac:dyDescent="0.2">
      <c r="B184" s="352"/>
      <c r="C184" s="329" t="s">
        <v>1626</v>
      </c>
      <c r="D184" s="329"/>
      <c r="E184" s="329"/>
      <c r="F184" s="350" t="s">
        <v>1562</v>
      </c>
      <c r="G184" s="329"/>
      <c r="H184" s="329" t="s">
        <v>1639</v>
      </c>
      <c r="I184" s="329" t="s">
        <v>1597</v>
      </c>
      <c r="J184" s="329"/>
      <c r="K184" s="373"/>
    </row>
    <row r="185" spans="2:11" customFormat="1" ht="15" customHeight="1" x14ac:dyDescent="0.2">
      <c r="B185" s="352"/>
      <c r="C185" s="329" t="s">
        <v>150</v>
      </c>
      <c r="D185" s="329"/>
      <c r="E185" s="329"/>
      <c r="F185" s="350" t="s">
        <v>1568</v>
      </c>
      <c r="G185" s="329"/>
      <c r="H185" s="329" t="s">
        <v>1640</v>
      </c>
      <c r="I185" s="329" t="s">
        <v>1564</v>
      </c>
      <c r="J185" s="329">
        <v>50</v>
      </c>
      <c r="K185" s="373"/>
    </row>
    <row r="186" spans="2:11" customFormat="1" ht="15" customHeight="1" x14ac:dyDescent="0.2">
      <c r="B186" s="352"/>
      <c r="C186" s="329" t="s">
        <v>1641</v>
      </c>
      <c r="D186" s="329"/>
      <c r="E186" s="329"/>
      <c r="F186" s="350" t="s">
        <v>1568</v>
      </c>
      <c r="G186" s="329"/>
      <c r="H186" s="329" t="s">
        <v>1642</v>
      </c>
      <c r="I186" s="329" t="s">
        <v>1643</v>
      </c>
      <c r="J186" s="329"/>
      <c r="K186" s="373"/>
    </row>
    <row r="187" spans="2:11" customFormat="1" ht="15" customHeight="1" x14ac:dyDescent="0.2">
      <c r="B187" s="352"/>
      <c r="C187" s="329" t="s">
        <v>1644</v>
      </c>
      <c r="D187" s="329"/>
      <c r="E187" s="329"/>
      <c r="F187" s="350" t="s">
        <v>1568</v>
      </c>
      <c r="G187" s="329"/>
      <c r="H187" s="329" t="s">
        <v>1645</v>
      </c>
      <c r="I187" s="329" t="s">
        <v>1643</v>
      </c>
      <c r="J187" s="329"/>
      <c r="K187" s="373"/>
    </row>
    <row r="188" spans="2:11" customFormat="1" ht="15" customHeight="1" x14ac:dyDescent="0.2">
      <c r="B188" s="352"/>
      <c r="C188" s="329" t="s">
        <v>1646</v>
      </c>
      <c r="D188" s="329"/>
      <c r="E188" s="329"/>
      <c r="F188" s="350" t="s">
        <v>1568</v>
      </c>
      <c r="G188" s="329"/>
      <c r="H188" s="329" t="s">
        <v>1647</v>
      </c>
      <c r="I188" s="329" t="s">
        <v>1643</v>
      </c>
      <c r="J188" s="329"/>
      <c r="K188" s="373"/>
    </row>
    <row r="189" spans="2:11" customFormat="1" ht="15" customHeight="1" x14ac:dyDescent="0.2">
      <c r="B189" s="352"/>
      <c r="C189" s="386" t="s">
        <v>1648</v>
      </c>
      <c r="D189" s="329"/>
      <c r="E189" s="329"/>
      <c r="F189" s="350" t="s">
        <v>1568</v>
      </c>
      <c r="G189" s="329"/>
      <c r="H189" s="329" t="s">
        <v>1649</v>
      </c>
      <c r="I189" s="329" t="s">
        <v>1650</v>
      </c>
      <c r="J189" s="387" t="s">
        <v>1651</v>
      </c>
      <c r="K189" s="373"/>
    </row>
    <row r="190" spans="2:11" customFormat="1" ht="15" customHeight="1" x14ac:dyDescent="0.2">
      <c r="B190" s="1"/>
      <c r="C190" s="2" t="s">
        <v>1652</v>
      </c>
      <c r="D190" s="3"/>
      <c r="E190" s="3"/>
      <c r="F190" s="4" t="s">
        <v>1568</v>
      </c>
      <c r="G190" s="3"/>
      <c r="H190" s="3" t="s">
        <v>1653</v>
      </c>
      <c r="I190" s="3" t="s">
        <v>1650</v>
      </c>
      <c r="J190" s="5" t="s">
        <v>1651</v>
      </c>
      <c r="K190" s="6"/>
    </row>
    <row r="191" spans="2:11" customFormat="1" ht="15" customHeight="1" x14ac:dyDescent="0.2">
      <c r="B191" s="352"/>
      <c r="C191" s="386" t="s">
        <v>42</v>
      </c>
      <c r="D191" s="329"/>
      <c r="E191" s="329"/>
      <c r="F191" s="350" t="s">
        <v>1562</v>
      </c>
      <c r="G191" s="329"/>
      <c r="H191" s="326" t="s">
        <v>1654</v>
      </c>
      <c r="I191" s="329" t="s">
        <v>1655</v>
      </c>
      <c r="J191" s="329"/>
      <c r="K191" s="373"/>
    </row>
    <row r="192" spans="2:11" customFormat="1" ht="15" customHeight="1" x14ac:dyDescent="0.2">
      <c r="B192" s="352"/>
      <c r="C192" s="386" t="s">
        <v>1656</v>
      </c>
      <c r="D192" s="329"/>
      <c r="E192" s="329"/>
      <c r="F192" s="350" t="s">
        <v>1562</v>
      </c>
      <c r="G192" s="329"/>
      <c r="H192" s="329" t="s">
        <v>1657</v>
      </c>
      <c r="I192" s="329" t="s">
        <v>1597</v>
      </c>
      <c r="J192" s="329"/>
      <c r="K192" s="373"/>
    </row>
    <row r="193" spans="2:11" customFormat="1" ht="15" customHeight="1" x14ac:dyDescent="0.2">
      <c r="B193" s="352"/>
      <c r="C193" s="386" t="s">
        <v>1658</v>
      </c>
      <c r="D193" s="329"/>
      <c r="E193" s="329"/>
      <c r="F193" s="350" t="s">
        <v>1562</v>
      </c>
      <c r="G193" s="329"/>
      <c r="H193" s="329" t="s">
        <v>1659</v>
      </c>
      <c r="I193" s="329" t="s">
        <v>1597</v>
      </c>
      <c r="J193" s="329"/>
      <c r="K193" s="373"/>
    </row>
    <row r="194" spans="2:11" customFormat="1" ht="15" customHeight="1" x14ac:dyDescent="0.2">
      <c r="B194" s="352"/>
      <c r="C194" s="386" t="s">
        <v>1660</v>
      </c>
      <c r="D194" s="329"/>
      <c r="E194" s="329"/>
      <c r="F194" s="350" t="s">
        <v>1568</v>
      </c>
      <c r="G194" s="329"/>
      <c r="H194" s="329" t="s">
        <v>1661</v>
      </c>
      <c r="I194" s="329" t="s">
        <v>1597</v>
      </c>
      <c r="J194" s="329"/>
      <c r="K194" s="373"/>
    </row>
    <row r="195" spans="2:11" customFormat="1" ht="15" customHeight="1" x14ac:dyDescent="0.2">
      <c r="B195" s="379"/>
      <c r="C195" s="388"/>
      <c r="D195" s="359"/>
      <c r="E195" s="359"/>
      <c r="F195" s="359"/>
      <c r="G195" s="359"/>
      <c r="H195" s="359"/>
      <c r="I195" s="359"/>
      <c r="J195" s="359"/>
      <c r="K195" s="380"/>
    </row>
    <row r="196" spans="2:11" customFormat="1" ht="18.75" customHeight="1" x14ac:dyDescent="0.2">
      <c r="B196" s="361"/>
      <c r="C196" s="371"/>
      <c r="D196" s="371"/>
      <c r="E196" s="371"/>
      <c r="F196" s="381"/>
      <c r="G196" s="371"/>
      <c r="H196" s="371"/>
      <c r="I196" s="371"/>
      <c r="J196" s="371"/>
      <c r="K196" s="361"/>
    </row>
    <row r="197" spans="2:11" customFormat="1" ht="18.75" customHeight="1" x14ac:dyDescent="0.2">
      <c r="B197" s="361"/>
      <c r="C197" s="371"/>
      <c r="D197" s="371"/>
      <c r="E197" s="371"/>
      <c r="F197" s="381"/>
      <c r="G197" s="371"/>
      <c r="H197" s="371"/>
      <c r="I197" s="371"/>
      <c r="J197" s="371"/>
      <c r="K197" s="361"/>
    </row>
    <row r="198" spans="2:11" customFormat="1" ht="18.75" customHeight="1" x14ac:dyDescent="0.2">
      <c r="B198" s="336"/>
      <c r="C198" s="336"/>
      <c r="D198" s="336"/>
      <c r="E198" s="336"/>
      <c r="F198" s="336"/>
      <c r="G198" s="336"/>
      <c r="H198" s="336"/>
      <c r="I198" s="336"/>
      <c r="J198" s="336"/>
      <c r="K198" s="336"/>
    </row>
    <row r="199" spans="2:11" customFormat="1" ht="13.5" x14ac:dyDescent="0.2">
      <c r="B199" s="317"/>
      <c r="C199" s="318"/>
      <c r="D199" s="318"/>
      <c r="E199" s="318"/>
      <c r="F199" s="318"/>
      <c r="G199" s="318"/>
      <c r="H199" s="318"/>
      <c r="I199" s="318"/>
      <c r="J199" s="318"/>
      <c r="K199" s="319"/>
    </row>
    <row r="200" spans="2:11" customFormat="1" ht="21" x14ac:dyDescent="0.2">
      <c r="B200" s="320"/>
      <c r="C200" s="451" t="s">
        <v>1662</v>
      </c>
      <c r="D200" s="451"/>
      <c r="E200" s="451"/>
      <c r="F200" s="451"/>
      <c r="G200" s="451"/>
      <c r="H200" s="451"/>
      <c r="I200" s="451"/>
      <c r="J200" s="451"/>
      <c r="K200" s="321"/>
    </row>
    <row r="201" spans="2:11" customFormat="1" ht="25.5" customHeight="1" x14ac:dyDescent="0.3">
      <c r="B201" s="320"/>
      <c r="C201" s="389" t="s">
        <v>1663</v>
      </c>
      <c r="D201" s="389"/>
      <c r="E201" s="389"/>
      <c r="F201" s="389" t="s">
        <v>1664</v>
      </c>
      <c r="G201" s="390"/>
      <c r="H201" s="454" t="s">
        <v>1665</v>
      </c>
      <c r="I201" s="454"/>
      <c r="J201" s="454"/>
      <c r="K201" s="321"/>
    </row>
    <row r="202" spans="2:11" customFormat="1" ht="5.25" customHeight="1" x14ac:dyDescent="0.2">
      <c r="B202" s="352"/>
      <c r="C202" s="347"/>
      <c r="D202" s="347"/>
      <c r="E202" s="347"/>
      <c r="F202" s="347"/>
      <c r="G202" s="371"/>
      <c r="H202" s="347"/>
      <c r="I202" s="347"/>
      <c r="J202" s="347"/>
      <c r="K202" s="373"/>
    </row>
    <row r="203" spans="2:11" customFormat="1" ht="15" customHeight="1" x14ac:dyDescent="0.2">
      <c r="B203" s="352"/>
      <c r="C203" s="329" t="s">
        <v>1655</v>
      </c>
      <c r="D203" s="329"/>
      <c r="E203" s="329"/>
      <c r="F203" s="350" t="s">
        <v>43</v>
      </c>
      <c r="G203" s="329"/>
      <c r="H203" s="455" t="s">
        <v>1666</v>
      </c>
      <c r="I203" s="455"/>
      <c r="J203" s="455"/>
      <c r="K203" s="373"/>
    </row>
    <row r="204" spans="2:11" customFormat="1" ht="15" customHeight="1" x14ac:dyDescent="0.2">
      <c r="B204" s="352"/>
      <c r="C204" s="329"/>
      <c r="D204" s="329"/>
      <c r="E204" s="329"/>
      <c r="F204" s="350" t="s">
        <v>44</v>
      </c>
      <c r="G204" s="329"/>
      <c r="H204" s="455" t="s">
        <v>1667</v>
      </c>
      <c r="I204" s="455"/>
      <c r="J204" s="455"/>
      <c r="K204" s="373"/>
    </row>
    <row r="205" spans="2:11" customFormat="1" ht="15" customHeight="1" x14ac:dyDescent="0.2">
      <c r="B205" s="352"/>
      <c r="C205" s="329"/>
      <c r="D205" s="329"/>
      <c r="E205" s="329"/>
      <c r="F205" s="350" t="s">
        <v>47</v>
      </c>
      <c r="G205" s="329"/>
      <c r="H205" s="455" t="s">
        <v>1668</v>
      </c>
      <c r="I205" s="455"/>
      <c r="J205" s="455"/>
      <c r="K205" s="373"/>
    </row>
    <row r="206" spans="2:11" customFormat="1" ht="15" customHeight="1" x14ac:dyDescent="0.2">
      <c r="B206" s="352"/>
      <c r="C206" s="329"/>
      <c r="D206" s="329"/>
      <c r="E206" s="329"/>
      <c r="F206" s="350" t="s">
        <v>45</v>
      </c>
      <c r="G206" s="329"/>
      <c r="H206" s="455" t="s">
        <v>1669</v>
      </c>
      <c r="I206" s="455"/>
      <c r="J206" s="455"/>
      <c r="K206" s="373"/>
    </row>
    <row r="207" spans="2:11" customFormat="1" ht="15" customHeight="1" x14ac:dyDescent="0.2">
      <c r="B207" s="352"/>
      <c r="C207" s="329"/>
      <c r="D207" s="329"/>
      <c r="E207" s="329"/>
      <c r="F207" s="350" t="s">
        <v>46</v>
      </c>
      <c r="G207" s="329"/>
      <c r="H207" s="455" t="s">
        <v>1670</v>
      </c>
      <c r="I207" s="455"/>
      <c r="J207" s="455"/>
      <c r="K207" s="373"/>
    </row>
    <row r="208" spans="2:11" customFormat="1" ht="15" customHeight="1" x14ac:dyDescent="0.2">
      <c r="B208" s="352"/>
      <c r="C208" s="329"/>
      <c r="D208" s="329"/>
      <c r="E208" s="329"/>
      <c r="F208" s="350"/>
      <c r="G208" s="329"/>
      <c r="H208" s="329"/>
      <c r="I208" s="329"/>
      <c r="J208" s="329"/>
      <c r="K208" s="373"/>
    </row>
    <row r="209" spans="2:11" customFormat="1" ht="15" customHeight="1" x14ac:dyDescent="0.2">
      <c r="B209" s="352"/>
      <c r="C209" s="329" t="s">
        <v>1609</v>
      </c>
      <c r="D209" s="329"/>
      <c r="E209" s="329"/>
      <c r="F209" s="350" t="s">
        <v>79</v>
      </c>
      <c r="G209" s="329"/>
      <c r="H209" s="455" t="s">
        <v>1671</v>
      </c>
      <c r="I209" s="455"/>
      <c r="J209" s="455"/>
      <c r="K209" s="373"/>
    </row>
    <row r="210" spans="2:11" customFormat="1" ht="15" customHeight="1" x14ac:dyDescent="0.2">
      <c r="B210" s="352"/>
      <c r="C210" s="329"/>
      <c r="D210" s="329"/>
      <c r="E210" s="329"/>
      <c r="F210" s="350" t="s">
        <v>1506</v>
      </c>
      <c r="G210" s="329"/>
      <c r="H210" s="455" t="s">
        <v>1507</v>
      </c>
      <c r="I210" s="455"/>
      <c r="J210" s="455"/>
      <c r="K210" s="373"/>
    </row>
    <row r="211" spans="2:11" customFormat="1" ht="15" customHeight="1" x14ac:dyDescent="0.2">
      <c r="B211" s="352"/>
      <c r="C211" s="329"/>
      <c r="D211" s="329"/>
      <c r="E211" s="329"/>
      <c r="F211" s="350" t="s">
        <v>1504</v>
      </c>
      <c r="G211" s="329"/>
      <c r="H211" s="455" t="s">
        <v>1672</v>
      </c>
      <c r="I211" s="455"/>
      <c r="J211" s="455"/>
      <c r="K211" s="373"/>
    </row>
    <row r="212" spans="2:11" customFormat="1" ht="15" customHeight="1" x14ac:dyDescent="0.2">
      <c r="B212" s="391"/>
      <c r="C212" s="329"/>
      <c r="D212" s="329"/>
      <c r="E212" s="329"/>
      <c r="F212" s="350" t="s">
        <v>1508</v>
      </c>
      <c r="G212" s="386"/>
      <c r="H212" s="456" t="s">
        <v>106</v>
      </c>
      <c r="I212" s="456"/>
      <c r="J212" s="456"/>
      <c r="K212" s="392"/>
    </row>
    <row r="213" spans="2:11" customFormat="1" ht="15" customHeight="1" x14ac:dyDescent="0.2">
      <c r="B213" s="391"/>
      <c r="C213" s="329"/>
      <c r="D213" s="329"/>
      <c r="E213" s="329"/>
      <c r="F213" s="350" t="s">
        <v>1380</v>
      </c>
      <c r="G213" s="386"/>
      <c r="H213" s="456" t="s">
        <v>1487</v>
      </c>
      <c r="I213" s="456"/>
      <c r="J213" s="456"/>
      <c r="K213" s="392"/>
    </row>
    <row r="214" spans="2:11" customFormat="1" ht="15" customHeight="1" x14ac:dyDescent="0.2">
      <c r="B214" s="391"/>
      <c r="C214" s="329"/>
      <c r="D214" s="329"/>
      <c r="E214" s="329"/>
      <c r="F214" s="350"/>
      <c r="G214" s="386"/>
      <c r="H214" s="377"/>
      <c r="I214" s="377"/>
      <c r="J214" s="377"/>
      <c r="K214" s="392"/>
    </row>
    <row r="215" spans="2:11" customFormat="1" ht="15" customHeight="1" x14ac:dyDescent="0.2">
      <c r="B215" s="391"/>
      <c r="C215" s="329" t="s">
        <v>1633</v>
      </c>
      <c r="D215" s="329"/>
      <c r="E215" s="329"/>
      <c r="F215" s="350">
        <v>1</v>
      </c>
      <c r="G215" s="386"/>
      <c r="H215" s="456" t="s">
        <v>1673</v>
      </c>
      <c r="I215" s="456"/>
      <c r="J215" s="456"/>
      <c r="K215" s="392"/>
    </row>
    <row r="216" spans="2:11" customFormat="1" ht="15" customHeight="1" x14ac:dyDescent="0.2">
      <c r="B216" s="391"/>
      <c r="C216" s="329"/>
      <c r="D216" s="329"/>
      <c r="E216" s="329"/>
      <c r="F216" s="350">
        <v>2</v>
      </c>
      <c r="G216" s="386"/>
      <c r="H216" s="456" t="s">
        <v>1674</v>
      </c>
      <c r="I216" s="456"/>
      <c r="J216" s="456"/>
      <c r="K216" s="392"/>
    </row>
    <row r="217" spans="2:11" customFormat="1" ht="15" customHeight="1" x14ac:dyDescent="0.2">
      <c r="B217" s="391"/>
      <c r="C217" s="329"/>
      <c r="D217" s="329"/>
      <c r="E217" s="329"/>
      <c r="F217" s="350">
        <v>3</v>
      </c>
      <c r="G217" s="386"/>
      <c r="H217" s="456" t="s">
        <v>1675</v>
      </c>
      <c r="I217" s="456"/>
      <c r="J217" s="456"/>
      <c r="K217" s="392"/>
    </row>
    <row r="218" spans="2:11" customFormat="1" ht="15" customHeight="1" x14ac:dyDescent="0.2">
      <c r="B218" s="391"/>
      <c r="C218" s="329"/>
      <c r="D218" s="329"/>
      <c r="E218" s="329"/>
      <c r="F218" s="350">
        <v>4</v>
      </c>
      <c r="G218" s="386"/>
      <c r="H218" s="456" t="s">
        <v>1676</v>
      </c>
      <c r="I218" s="456"/>
      <c r="J218" s="456"/>
      <c r="K218" s="392"/>
    </row>
    <row r="219" spans="2:11" customFormat="1" ht="12.75" customHeight="1" x14ac:dyDescent="0.2">
      <c r="B219" s="393"/>
      <c r="C219" s="394"/>
      <c r="D219" s="394"/>
      <c r="E219" s="394"/>
      <c r="F219" s="394"/>
      <c r="G219" s="394"/>
      <c r="H219" s="394"/>
      <c r="I219" s="394"/>
      <c r="J219" s="394"/>
      <c r="K219" s="395"/>
    </row>
  </sheetData>
  <sheetProtection password="EF63" sheet="1"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35"/>
  <sheetViews>
    <sheetView showGridLines="0" tabSelected="1" topLeftCell="A669" workbookViewId="0">
      <selection activeCell="I679" sqref="I679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81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80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30" customHeight="1" x14ac:dyDescent="0.2">
      <c r="B9" s="15"/>
      <c r="E9" s="409" t="s">
        <v>110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21.75" customHeight="1" x14ac:dyDescent="0.2">
      <c r="B13" s="15"/>
      <c r="D13" s="18" t="s">
        <v>23</v>
      </c>
      <c r="F13" s="19" t="s">
        <v>24</v>
      </c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ROUND(J109,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ROUND((SUM(BE109:BE834)),  2)</f>
        <v>0</v>
      </c>
      <c r="I33" s="29">
        <v>0.21</v>
      </c>
      <c r="J33" s="28">
        <f>ROUND(((SUM(BE109:BE834))*I33),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ROUND((SUM(BF109:BF834)),  2)</f>
        <v>0</v>
      </c>
      <c r="I34" s="29">
        <v>0.12</v>
      </c>
      <c r="J34" s="28">
        <f>ROUND(((SUM(BF109:BF834))*I34),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ROUND((SUM(BG109:BG834)),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ROUND((SUM(BH109:BH834)),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ROUND((SUM(BI109:BI834)),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30" customHeight="1" x14ac:dyDescent="0.2">
      <c r="B50" s="15"/>
      <c r="E50" s="409" t="str">
        <f>E9</f>
        <v>2400921 - SO 01 Revitalizace bytového domu - stavební část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J109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115</v>
      </c>
      <c r="E60" s="47"/>
      <c r="F60" s="47"/>
      <c r="G60" s="47"/>
      <c r="H60" s="47"/>
      <c r="I60" s="47"/>
      <c r="J60" s="48">
        <f>J110</f>
        <v>0</v>
      </c>
      <c r="L60" s="45"/>
    </row>
    <row r="61" spans="2:47" s="49" customFormat="1" ht="19.899999999999999" customHeight="1" x14ac:dyDescent="0.2">
      <c r="B61" s="50"/>
      <c r="D61" s="51" t="s">
        <v>116</v>
      </c>
      <c r="E61" s="52"/>
      <c r="F61" s="52"/>
      <c r="G61" s="52"/>
      <c r="H61" s="52"/>
      <c r="I61" s="52"/>
      <c r="J61" s="53">
        <f>J111</f>
        <v>0</v>
      </c>
      <c r="L61" s="50"/>
    </row>
    <row r="62" spans="2:47" s="49" customFormat="1" ht="19.899999999999999" customHeight="1" x14ac:dyDescent="0.2">
      <c r="B62" s="50"/>
      <c r="D62" s="51" t="s">
        <v>117</v>
      </c>
      <c r="E62" s="52"/>
      <c r="F62" s="52"/>
      <c r="G62" s="52"/>
      <c r="H62" s="52"/>
      <c r="I62" s="52"/>
      <c r="J62" s="53">
        <f>J129</f>
        <v>0</v>
      </c>
      <c r="L62" s="50"/>
    </row>
    <row r="63" spans="2:47" s="49" customFormat="1" ht="19.899999999999999" customHeight="1" x14ac:dyDescent="0.2">
      <c r="B63" s="50"/>
      <c r="D63" s="51" t="s">
        <v>118</v>
      </c>
      <c r="E63" s="52"/>
      <c r="F63" s="52"/>
      <c r="G63" s="52"/>
      <c r="H63" s="52"/>
      <c r="I63" s="52"/>
      <c r="J63" s="53">
        <f>J158</f>
        <v>0</v>
      </c>
      <c r="L63" s="50"/>
    </row>
    <row r="64" spans="2:47" s="49" customFormat="1" ht="19.899999999999999" customHeight="1" x14ac:dyDescent="0.2">
      <c r="B64" s="50"/>
      <c r="D64" s="51" t="s">
        <v>119</v>
      </c>
      <c r="E64" s="52"/>
      <c r="F64" s="52"/>
      <c r="G64" s="52"/>
      <c r="H64" s="52"/>
      <c r="I64" s="52"/>
      <c r="J64" s="53">
        <f>J172</f>
        <v>0</v>
      </c>
      <c r="L64" s="50"/>
    </row>
    <row r="65" spans="2:12" s="49" customFormat="1" ht="19.899999999999999" customHeight="1" x14ac:dyDescent="0.2">
      <c r="B65" s="50"/>
      <c r="D65" s="51" t="s">
        <v>120</v>
      </c>
      <c r="E65" s="52"/>
      <c r="F65" s="52"/>
      <c r="G65" s="52"/>
      <c r="H65" s="52"/>
      <c r="I65" s="52"/>
      <c r="J65" s="53">
        <f>J199</f>
        <v>0</v>
      </c>
      <c r="L65" s="50"/>
    </row>
    <row r="66" spans="2:12" s="49" customFormat="1" ht="19.899999999999999" customHeight="1" x14ac:dyDescent="0.2">
      <c r="B66" s="50"/>
      <c r="D66" s="51" t="s">
        <v>121</v>
      </c>
      <c r="E66" s="52"/>
      <c r="F66" s="52"/>
      <c r="G66" s="52"/>
      <c r="H66" s="52"/>
      <c r="I66" s="52"/>
      <c r="J66" s="53">
        <f>J333</f>
        <v>0</v>
      </c>
      <c r="L66" s="50"/>
    </row>
    <row r="67" spans="2:12" s="49" customFormat="1" ht="19.899999999999999" customHeight="1" x14ac:dyDescent="0.2">
      <c r="B67" s="50"/>
      <c r="D67" s="51" t="s">
        <v>122</v>
      </c>
      <c r="E67" s="52"/>
      <c r="F67" s="52"/>
      <c r="G67" s="52"/>
      <c r="H67" s="52"/>
      <c r="I67" s="52"/>
      <c r="J67" s="53">
        <f>J410</f>
        <v>0</v>
      </c>
      <c r="L67" s="50"/>
    </row>
    <row r="68" spans="2:12" s="49" customFormat="1" ht="19.899999999999999" customHeight="1" x14ac:dyDescent="0.2">
      <c r="B68" s="50"/>
      <c r="D68" s="51" t="s">
        <v>123</v>
      </c>
      <c r="E68" s="52"/>
      <c r="F68" s="52"/>
      <c r="G68" s="52"/>
      <c r="H68" s="52"/>
      <c r="I68" s="52"/>
      <c r="J68" s="53">
        <f>J420</f>
        <v>0</v>
      </c>
      <c r="L68" s="50"/>
    </row>
    <row r="69" spans="2:12" s="44" customFormat="1" ht="24.95" customHeight="1" x14ac:dyDescent="0.2">
      <c r="B69" s="45"/>
      <c r="D69" s="46" t="s">
        <v>124</v>
      </c>
      <c r="E69" s="47"/>
      <c r="F69" s="47"/>
      <c r="G69" s="47"/>
      <c r="H69" s="47"/>
      <c r="I69" s="47"/>
      <c r="J69" s="48">
        <f>J423</f>
        <v>0</v>
      </c>
      <c r="L69" s="45"/>
    </row>
    <row r="70" spans="2:12" s="49" customFormat="1" ht="19.899999999999999" customHeight="1" x14ac:dyDescent="0.2">
      <c r="B70" s="50"/>
      <c r="D70" s="51" t="s">
        <v>125</v>
      </c>
      <c r="E70" s="52"/>
      <c r="F70" s="52"/>
      <c r="G70" s="52"/>
      <c r="H70" s="52"/>
      <c r="I70" s="52"/>
      <c r="J70" s="53">
        <f>J424</f>
        <v>0</v>
      </c>
      <c r="L70" s="50"/>
    </row>
    <row r="71" spans="2:12" s="49" customFormat="1" ht="19.899999999999999" customHeight="1" x14ac:dyDescent="0.2">
      <c r="B71" s="50"/>
      <c r="D71" s="51" t="s">
        <v>126</v>
      </c>
      <c r="E71" s="52"/>
      <c r="F71" s="52"/>
      <c r="G71" s="52"/>
      <c r="H71" s="52"/>
      <c r="I71" s="52"/>
      <c r="J71" s="53">
        <f>J438</f>
        <v>0</v>
      </c>
      <c r="L71" s="50"/>
    </row>
    <row r="72" spans="2:12" s="49" customFormat="1" ht="19.899999999999999" customHeight="1" x14ac:dyDescent="0.2">
      <c r="B72" s="50"/>
      <c r="D72" s="51" t="s">
        <v>127</v>
      </c>
      <c r="E72" s="52"/>
      <c r="F72" s="52"/>
      <c r="G72" s="52"/>
      <c r="H72" s="52"/>
      <c r="I72" s="52"/>
      <c r="J72" s="53">
        <f>J447</f>
        <v>0</v>
      </c>
      <c r="L72" s="50"/>
    </row>
    <row r="73" spans="2:12" s="49" customFormat="1" ht="19.899999999999999" customHeight="1" x14ac:dyDescent="0.2">
      <c r="B73" s="50"/>
      <c r="D73" s="51" t="s">
        <v>128</v>
      </c>
      <c r="E73" s="52"/>
      <c r="F73" s="52"/>
      <c r="G73" s="52"/>
      <c r="H73" s="52"/>
      <c r="I73" s="52"/>
      <c r="J73" s="53">
        <f>J484</f>
        <v>0</v>
      </c>
      <c r="L73" s="50"/>
    </row>
    <row r="74" spans="2:12" s="49" customFormat="1" ht="19.899999999999999" customHeight="1" x14ac:dyDescent="0.2">
      <c r="B74" s="50"/>
      <c r="D74" s="51" t="s">
        <v>129</v>
      </c>
      <c r="E74" s="52"/>
      <c r="F74" s="52"/>
      <c r="G74" s="52"/>
      <c r="H74" s="52"/>
      <c r="I74" s="52"/>
      <c r="J74" s="53">
        <f>J486</f>
        <v>0</v>
      </c>
      <c r="L74" s="50"/>
    </row>
    <row r="75" spans="2:12" s="49" customFormat="1" ht="19.899999999999999" customHeight="1" x14ac:dyDescent="0.2">
      <c r="B75" s="50"/>
      <c r="D75" s="51" t="s">
        <v>130</v>
      </c>
      <c r="E75" s="52"/>
      <c r="F75" s="52"/>
      <c r="G75" s="52"/>
      <c r="H75" s="52"/>
      <c r="I75" s="52"/>
      <c r="J75" s="53">
        <f>J488</f>
        <v>0</v>
      </c>
      <c r="L75" s="50"/>
    </row>
    <row r="76" spans="2:12" s="49" customFormat="1" ht="19.899999999999999" customHeight="1" x14ac:dyDescent="0.2">
      <c r="B76" s="50"/>
      <c r="D76" s="51" t="s">
        <v>131</v>
      </c>
      <c r="E76" s="52"/>
      <c r="F76" s="52"/>
      <c r="G76" s="52"/>
      <c r="H76" s="52"/>
      <c r="I76" s="52"/>
      <c r="J76" s="53">
        <f>J491</f>
        <v>0</v>
      </c>
      <c r="L76" s="50"/>
    </row>
    <row r="77" spans="2:12" s="49" customFormat="1" ht="19.899999999999999" customHeight="1" x14ac:dyDescent="0.2">
      <c r="B77" s="50"/>
      <c r="D77" s="51" t="s">
        <v>132</v>
      </c>
      <c r="E77" s="52"/>
      <c r="F77" s="52"/>
      <c r="G77" s="52"/>
      <c r="H77" s="52"/>
      <c r="I77" s="52"/>
      <c r="J77" s="53">
        <f>J592</f>
        <v>0</v>
      </c>
      <c r="L77" s="50"/>
    </row>
    <row r="78" spans="2:12" s="49" customFormat="1" ht="19.899999999999999" customHeight="1" x14ac:dyDescent="0.2">
      <c r="B78" s="50"/>
      <c r="D78" s="51" t="s">
        <v>133</v>
      </c>
      <c r="E78" s="52"/>
      <c r="F78" s="52"/>
      <c r="G78" s="52"/>
      <c r="H78" s="52"/>
      <c r="I78" s="52"/>
      <c r="J78" s="53">
        <f>J608</f>
        <v>0</v>
      </c>
      <c r="L78" s="50"/>
    </row>
    <row r="79" spans="2:12" s="49" customFormat="1" ht="19.899999999999999" customHeight="1" x14ac:dyDescent="0.2">
      <c r="B79" s="50"/>
      <c r="D79" s="51" t="s">
        <v>134</v>
      </c>
      <c r="E79" s="52"/>
      <c r="F79" s="52"/>
      <c r="G79" s="52"/>
      <c r="H79" s="52"/>
      <c r="I79" s="52"/>
      <c r="J79" s="53">
        <f>J681</f>
        <v>0</v>
      </c>
      <c r="L79" s="50"/>
    </row>
    <row r="80" spans="2:12" s="49" customFormat="1" ht="19.899999999999999" customHeight="1" x14ac:dyDescent="0.2">
      <c r="B80" s="50"/>
      <c r="D80" s="51" t="s">
        <v>135</v>
      </c>
      <c r="E80" s="52"/>
      <c r="F80" s="52"/>
      <c r="G80" s="52"/>
      <c r="H80" s="52"/>
      <c r="I80" s="52"/>
      <c r="J80" s="53">
        <f>J689</f>
        <v>0</v>
      </c>
      <c r="L80" s="50"/>
    </row>
    <row r="81" spans="2:12" s="49" customFormat="1" ht="19.899999999999999" customHeight="1" x14ac:dyDescent="0.2">
      <c r="B81" s="50"/>
      <c r="D81" s="51" t="s">
        <v>136</v>
      </c>
      <c r="E81" s="52"/>
      <c r="F81" s="52"/>
      <c r="G81" s="52"/>
      <c r="H81" s="52"/>
      <c r="I81" s="52"/>
      <c r="J81" s="53">
        <f>J746</f>
        <v>0</v>
      </c>
      <c r="L81" s="50"/>
    </row>
    <row r="82" spans="2:12" s="49" customFormat="1" ht="19.899999999999999" customHeight="1" x14ac:dyDescent="0.2">
      <c r="B82" s="50"/>
      <c r="D82" s="51" t="s">
        <v>137</v>
      </c>
      <c r="E82" s="52"/>
      <c r="F82" s="52"/>
      <c r="G82" s="52"/>
      <c r="H82" s="52"/>
      <c r="I82" s="52"/>
      <c r="J82" s="53">
        <f>J776</f>
        <v>0</v>
      </c>
      <c r="L82" s="50"/>
    </row>
    <row r="83" spans="2:12" s="49" customFormat="1" ht="19.899999999999999" customHeight="1" x14ac:dyDescent="0.2">
      <c r="B83" s="50"/>
      <c r="D83" s="51" t="s">
        <v>138</v>
      </c>
      <c r="E83" s="52"/>
      <c r="F83" s="52"/>
      <c r="G83" s="52"/>
      <c r="H83" s="52"/>
      <c r="I83" s="52"/>
      <c r="J83" s="53">
        <f>J788</f>
        <v>0</v>
      </c>
      <c r="L83" s="50"/>
    </row>
    <row r="84" spans="2:12" s="49" customFormat="1" ht="19.899999999999999" customHeight="1" x14ac:dyDescent="0.2">
      <c r="B84" s="50"/>
      <c r="D84" s="51" t="s">
        <v>139</v>
      </c>
      <c r="E84" s="52"/>
      <c r="F84" s="52"/>
      <c r="G84" s="52"/>
      <c r="H84" s="52"/>
      <c r="I84" s="52"/>
      <c r="J84" s="53">
        <f>J796</f>
        <v>0</v>
      </c>
      <c r="L84" s="50"/>
    </row>
    <row r="85" spans="2:12" s="49" customFormat="1" ht="19.899999999999999" customHeight="1" x14ac:dyDescent="0.2">
      <c r="B85" s="50"/>
      <c r="D85" s="51" t="s">
        <v>140</v>
      </c>
      <c r="E85" s="52"/>
      <c r="F85" s="52"/>
      <c r="G85" s="52"/>
      <c r="H85" s="52"/>
      <c r="I85" s="52"/>
      <c r="J85" s="53">
        <f>J804</f>
        <v>0</v>
      </c>
      <c r="L85" s="50"/>
    </row>
    <row r="86" spans="2:12" s="44" customFormat="1" ht="24.95" customHeight="1" x14ac:dyDescent="0.2">
      <c r="B86" s="45"/>
      <c r="D86" s="46" t="s">
        <v>141</v>
      </c>
      <c r="E86" s="47"/>
      <c r="F86" s="47"/>
      <c r="G86" s="47"/>
      <c r="H86" s="47"/>
      <c r="I86" s="47"/>
      <c r="J86" s="48">
        <f>J825</f>
        <v>0</v>
      </c>
      <c r="L86" s="45"/>
    </row>
    <row r="87" spans="2:12" s="49" customFormat="1" ht="19.899999999999999" customHeight="1" x14ac:dyDescent="0.2">
      <c r="B87" s="50"/>
      <c r="D87" s="51" t="s">
        <v>142</v>
      </c>
      <c r="E87" s="52"/>
      <c r="F87" s="52"/>
      <c r="G87" s="52"/>
      <c r="H87" s="52"/>
      <c r="I87" s="52"/>
      <c r="J87" s="53">
        <f>J826</f>
        <v>0</v>
      </c>
      <c r="L87" s="50"/>
    </row>
    <row r="88" spans="2:12" s="49" customFormat="1" ht="19.899999999999999" customHeight="1" x14ac:dyDescent="0.2">
      <c r="B88" s="50"/>
      <c r="D88" s="51" t="s">
        <v>143</v>
      </c>
      <c r="E88" s="52"/>
      <c r="F88" s="52"/>
      <c r="G88" s="52"/>
      <c r="H88" s="52"/>
      <c r="I88" s="52"/>
      <c r="J88" s="53">
        <f>J829</f>
        <v>0</v>
      </c>
      <c r="L88" s="50"/>
    </row>
    <row r="89" spans="2:12" s="49" customFormat="1" ht="19.899999999999999" customHeight="1" x14ac:dyDescent="0.2">
      <c r="B89" s="50"/>
      <c r="D89" s="51" t="s">
        <v>144</v>
      </c>
      <c r="E89" s="52"/>
      <c r="F89" s="52"/>
      <c r="G89" s="52"/>
      <c r="H89" s="52"/>
      <c r="I89" s="52"/>
      <c r="J89" s="53">
        <f>J832</f>
        <v>0</v>
      </c>
      <c r="L89" s="50"/>
    </row>
    <row r="90" spans="2:12" s="14" customFormat="1" ht="21.75" customHeight="1" x14ac:dyDescent="0.2">
      <c r="B90" s="15"/>
      <c r="L90" s="15"/>
    </row>
    <row r="91" spans="2:12" s="14" customFormat="1" ht="6.95" customHeight="1" x14ac:dyDescent="0.2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5"/>
    </row>
    <row r="95" spans="2:12" s="14" customFormat="1" ht="6.95" customHeight="1" x14ac:dyDescent="0.2"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5"/>
    </row>
    <row r="96" spans="2:12" s="14" customFormat="1" ht="24.95" customHeight="1" x14ac:dyDescent="0.2">
      <c r="B96" s="15"/>
      <c r="C96" s="11" t="s">
        <v>145</v>
      </c>
      <c r="L96" s="15"/>
    </row>
    <row r="97" spans="2:65" s="14" customFormat="1" ht="6.95" customHeight="1" x14ac:dyDescent="0.2">
      <c r="B97" s="15"/>
      <c r="L97" s="15"/>
    </row>
    <row r="98" spans="2:65" s="14" customFormat="1" ht="12" customHeight="1" x14ac:dyDescent="0.2">
      <c r="B98" s="15"/>
      <c r="C98" s="13" t="s">
        <v>15</v>
      </c>
      <c r="L98" s="15"/>
    </row>
    <row r="99" spans="2:65" s="14" customFormat="1" ht="26.25" customHeight="1" x14ac:dyDescent="0.2">
      <c r="B99" s="15"/>
      <c r="E99" s="434" t="str">
        <f>E7</f>
        <v>Revitalizace bytového domu Pod lesem v Odrách-neuznatelné náklady</v>
      </c>
      <c r="F99" s="435"/>
      <c r="G99" s="435"/>
      <c r="H99" s="435"/>
      <c r="L99" s="15"/>
    </row>
    <row r="100" spans="2:65" s="14" customFormat="1" ht="12" customHeight="1" x14ac:dyDescent="0.2">
      <c r="B100" s="15"/>
      <c r="C100" s="13" t="s">
        <v>109</v>
      </c>
      <c r="L100" s="15"/>
    </row>
    <row r="101" spans="2:65" s="14" customFormat="1" ht="30" customHeight="1" x14ac:dyDescent="0.2">
      <c r="B101" s="15"/>
      <c r="E101" s="409" t="str">
        <f>E9</f>
        <v>2400921 - SO 01 Revitalizace bytového domu - stavební část</v>
      </c>
      <c r="F101" s="433"/>
      <c r="G101" s="433"/>
      <c r="H101" s="433"/>
      <c r="L101" s="15"/>
    </row>
    <row r="102" spans="2:65" s="14" customFormat="1" ht="6.95" customHeight="1" x14ac:dyDescent="0.2">
      <c r="B102" s="15"/>
      <c r="L102" s="15"/>
    </row>
    <row r="103" spans="2:65" s="14" customFormat="1" ht="12" customHeight="1" x14ac:dyDescent="0.2">
      <c r="B103" s="15"/>
      <c r="C103" s="13" t="s">
        <v>20</v>
      </c>
      <c r="F103" s="16" t="str">
        <f>F12</f>
        <v>Odry parc.č.1083, k.ú.Odry</v>
      </c>
      <c r="I103" s="13" t="s">
        <v>22</v>
      </c>
      <c r="J103" s="17">
        <f>IF(J12="","",J12)</f>
        <v>45755</v>
      </c>
      <c r="L103" s="15"/>
    </row>
    <row r="104" spans="2:65" s="14" customFormat="1" ht="6.95" customHeight="1" x14ac:dyDescent="0.2">
      <c r="B104" s="15"/>
      <c r="L104" s="15"/>
    </row>
    <row r="105" spans="2:65" s="14" customFormat="1" ht="15.2" customHeight="1" x14ac:dyDescent="0.2">
      <c r="B105" s="15"/>
      <c r="C105" s="13" t="s">
        <v>25</v>
      </c>
      <c r="F105" s="16" t="str">
        <f>E15</f>
        <v>Město Odry</v>
      </c>
      <c r="I105" s="13" t="s">
        <v>31</v>
      </c>
      <c r="J105" s="22" t="str">
        <f>E21</f>
        <v>Projekce Guňka s.r.o.</v>
      </c>
      <c r="L105" s="15"/>
    </row>
    <row r="106" spans="2:65" s="14" customFormat="1" ht="15.2" customHeight="1" x14ac:dyDescent="0.2">
      <c r="B106" s="15"/>
      <c r="C106" s="13" t="s">
        <v>29</v>
      </c>
      <c r="F106" s="16" t="str">
        <f>IF(E18="","",E18)</f>
        <v xml:space="preserve"> </v>
      </c>
      <c r="I106" s="13" t="s">
        <v>34</v>
      </c>
      <c r="J106" s="22" t="str">
        <f>E24</f>
        <v>Anna Mužná</v>
      </c>
      <c r="L106" s="15"/>
    </row>
    <row r="107" spans="2:65" s="14" customFormat="1" ht="10.35" customHeight="1" x14ac:dyDescent="0.2">
      <c r="B107" s="15"/>
      <c r="L107" s="15"/>
    </row>
    <row r="108" spans="2:65" s="54" customFormat="1" ht="29.25" customHeight="1" x14ac:dyDescent="0.2">
      <c r="B108" s="55"/>
      <c r="C108" s="56" t="s">
        <v>146</v>
      </c>
      <c r="D108" s="57" t="s">
        <v>57</v>
      </c>
      <c r="E108" s="57" t="s">
        <v>53</v>
      </c>
      <c r="F108" s="57" t="s">
        <v>54</v>
      </c>
      <c r="G108" s="57" t="s">
        <v>147</v>
      </c>
      <c r="H108" s="57" t="s">
        <v>148</v>
      </c>
      <c r="I108" s="57" t="s">
        <v>149</v>
      </c>
      <c r="J108" s="57" t="s">
        <v>113</v>
      </c>
      <c r="K108" s="58" t="s">
        <v>150</v>
      </c>
      <c r="L108" s="55"/>
      <c r="M108" s="59" t="s">
        <v>3</v>
      </c>
      <c r="N108" s="60" t="s">
        <v>42</v>
      </c>
      <c r="O108" s="60" t="s">
        <v>151</v>
      </c>
      <c r="P108" s="60" t="s">
        <v>152</v>
      </c>
      <c r="Q108" s="60" t="s">
        <v>153</v>
      </c>
      <c r="R108" s="60" t="s">
        <v>154</v>
      </c>
      <c r="S108" s="60" t="s">
        <v>155</v>
      </c>
      <c r="T108" s="61" t="s">
        <v>156</v>
      </c>
    </row>
    <row r="109" spans="2:65" s="14" customFormat="1" ht="22.9" customHeight="1" x14ac:dyDescent="0.25">
      <c r="B109" s="15"/>
      <c r="C109" s="62" t="s">
        <v>157</v>
      </c>
      <c r="J109" s="63">
        <f>BK109</f>
        <v>0</v>
      </c>
      <c r="L109" s="15"/>
      <c r="M109" s="64"/>
      <c r="N109" s="23"/>
      <c r="O109" s="23"/>
      <c r="P109" s="65">
        <f>P110+P423+P825</f>
        <v>105360.737613</v>
      </c>
      <c r="Q109" s="23"/>
      <c r="R109" s="65">
        <f>R110+R423+R825</f>
        <v>163.38317379</v>
      </c>
      <c r="S109" s="23"/>
      <c r="T109" s="66">
        <f>T110+T423+T825</f>
        <v>183.44671083999998</v>
      </c>
      <c r="AT109" s="7" t="s">
        <v>71</v>
      </c>
      <c r="AU109" s="7" t="s">
        <v>114</v>
      </c>
      <c r="BK109" s="67">
        <f>BK110+BK423+BK825</f>
        <v>0</v>
      </c>
    </row>
    <row r="110" spans="2:65" s="68" customFormat="1" ht="25.9" customHeight="1" x14ac:dyDescent="0.2">
      <c r="B110" s="69"/>
      <c r="D110" s="70" t="s">
        <v>71</v>
      </c>
      <c r="E110" s="71" t="s">
        <v>158</v>
      </c>
      <c r="F110" s="71" t="s">
        <v>159</v>
      </c>
      <c r="J110" s="72">
        <f>BK110</f>
        <v>0</v>
      </c>
      <c r="L110" s="69"/>
      <c r="M110" s="73"/>
      <c r="P110" s="74">
        <f>P111+P129+P158+P172+P199+P333+P410+P420</f>
        <v>96643.062862000006</v>
      </c>
      <c r="R110" s="74">
        <f>R111+R129+R158+R172+R199+R333+R410+R420</f>
        <v>129.22689326</v>
      </c>
      <c r="T110" s="75">
        <f>T111+T129+T158+T172+T199+T333+T410+T420</f>
        <v>180.09827099999998</v>
      </c>
      <c r="AR110" s="70" t="s">
        <v>80</v>
      </c>
      <c r="AT110" s="76" t="s">
        <v>71</v>
      </c>
      <c r="AU110" s="76" t="s">
        <v>72</v>
      </c>
      <c r="AY110" s="70" t="s">
        <v>160</v>
      </c>
      <c r="BK110" s="77">
        <f>BK111+BK129+BK158+BK172+BK199+BK333+BK410+BK420</f>
        <v>0</v>
      </c>
    </row>
    <row r="111" spans="2:65" s="68" customFormat="1" ht="22.9" customHeight="1" x14ac:dyDescent="0.2">
      <c r="B111" s="69"/>
      <c r="D111" s="70" t="s">
        <v>71</v>
      </c>
      <c r="E111" s="78" t="s">
        <v>80</v>
      </c>
      <c r="F111" s="78" t="s">
        <v>161</v>
      </c>
      <c r="J111" s="79">
        <f>BK111</f>
        <v>0</v>
      </c>
      <c r="L111" s="69"/>
      <c r="M111" s="73"/>
      <c r="P111" s="74">
        <f>SUM(P112:P128)</f>
        <v>183.01448500000001</v>
      </c>
      <c r="R111" s="74">
        <f>SUM(R112:R128)</f>
        <v>0</v>
      </c>
      <c r="T111" s="75">
        <f>SUM(T112:T128)</f>
        <v>0</v>
      </c>
      <c r="AR111" s="70" t="s">
        <v>80</v>
      </c>
      <c r="AT111" s="76" t="s">
        <v>71</v>
      </c>
      <c r="AU111" s="76" t="s">
        <v>80</v>
      </c>
      <c r="AY111" s="70" t="s">
        <v>160</v>
      </c>
      <c r="BK111" s="77">
        <f>SUM(BK112:BK128)</f>
        <v>0</v>
      </c>
    </row>
    <row r="112" spans="2:65" s="14" customFormat="1" ht="49.15" customHeight="1" x14ac:dyDescent="0.2">
      <c r="B112" s="15"/>
      <c r="C112" s="80" t="s">
        <v>80</v>
      </c>
      <c r="D112" s="80" t="s">
        <v>162</v>
      </c>
      <c r="E112" s="81" t="s">
        <v>163</v>
      </c>
      <c r="F112" s="82" t="s">
        <v>164</v>
      </c>
      <c r="G112" s="83" t="s">
        <v>165</v>
      </c>
      <c r="H112" s="84">
        <v>253.73</v>
      </c>
      <c r="I112" s="142"/>
      <c r="J112" s="85">
        <f>ROUND(I112*H112,2)</f>
        <v>0</v>
      </c>
      <c r="K112" s="82" t="s">
        <v>166</v>
      </c>
      <c r="L112" s="15"/>
      <c r="M112" s="86" t="s">
        <v>3</v>
      </c>
      <c r="N112" s="87" t="s">
        <v>44</v>
      </c>
      <c r="O112" s="88">
        <v>0.29699999999999999</v>
      </c>
      <c r="P112" s="88">
        <f>O112*H112</f>
        <v>75.357809999999986</v>
      </c>
      <c r="Q112" s="88">
        <v>0</v>
      </c>
      <c r="R112" s="88">
        <f>Q112*H112</f>
        <v>0</v>
      </c>
      <c r="S112" s="88">
        <v>0</v>
      </c>
      <c r="T112" s="89">
        <f>S112*H112</f>
        <v>0</v>
      </c>
      <c r="AR112" s="90" t="s">
        <v>167</v>
      </c>
      <c r="AT112" s="90" t="s">
        <v>162</v>
      </c>
      <c r="AU112" s="90" t="s">
        <v>85</v>
      </c>
      <c r="AY112" s="7" t="s">
        <v>160</v>
      </c>
      <c r="BE112" s="91">
        <f>IF(N112="základní",J112,0)</f>
        <v>0</v>
      </c>
      <c r="BF112" s="91">
        <f>IF(N112="snížená",J112,0)</f>
        <v>0</v>
      </c>
      <c r="BG112" s="91">
        <f>IF(N112="zákl. přenesená",J112,0)</f>
        <v>0</v>
      </c>
      <c r="BH112" s="91">
        <f>IF(N112="sníž. přenesená",J112,0)</f>
        <v>0</v>
      </c>
      <c r="BI112" s="91">
        <f>IF(N112="nulová",J112,0)</f>
        <v>0</v>
      </c>
      <c r="BJ112" s="7" t="s">
        <v>85</v>
      </c>
      <c r="BK112" s="91">
        <f>ROUND(I112*H112,2)</f>
        <v>0</v>
      </c>
      <c r="BL112" s="7" t="s">
        <v>167</v>
      </c>
      <c r="BM112" s="90" t="s">
        <v>168</v>
      </c>
    </row>
    <row r="113" spans="2:65" s="14" customFormat="1" x14ac:dyDescent="0.2">
      <c r="B113" s="15"/>
      <c r="D113" s="92" t="s">
        <v>169</v>
      </c>
      <c r="F113" s="93" t="s">
        <v>170</v>
      </c>
      <c r="I113" s="143"/>
      <c r="L113" s="15"/>
      <c r="M113" s="94"/>
      <c r="T113" s="95"/>
      <c r="AT113" s="7" t="s">
        <v>169</v>
      </c>
      <c r="AU113" s="7" t="s">
        <v>85</v>
      </c>
    </row>
    <row r="114" spans="2:65" s="96" customFormat="1" x14ac:dyDescent="0.2">
      <c r="B114" s="97"/>
      <c r="D114" s="98" t="s">
        <v>171</v>
      </c>
      <c r="E114" s="99" t="s">
        <v>3</v>
      </c>
      <c r="F114" s="100" t="s">
        <v>172</v>
      </c>
      <c r="H114" s="99" t="s">
        <v>3</v>
      </c>
      <c r="I114" s="144"/>
      <c r="L114" s="97"/>
      <c r="M114" s="101"/>
      <c r="T114" s="102"/>
      <c r="AT114" s="99" t="s">
        <v>171</v>
      </c>
      <c r="AU114" s="99" t="s">
        <v>85</v>
      </c>
      <c r="AV114" s="96" t="s">
        <v>80</v>
      </c>
      <c r="AW114" s="96" t="s">
        <v>33</v>
      </c>
      <c r="AX114" s="96" t="s">
        <v>72</v>
      </c>
      <c r="AY114" s="99" t="s">
        <v>160</v>
      </c>
    </row>
    <row r="115" spans="2:65" s="103" customFormat="1" x14ac:dyDescent="0.2">
      <c r="B115" s="104"/>
      <c r="D115" s="98" t="s">
        <v>171</v>
      </c>
      <c r="E115" s="105" t="s">
        <v>3</v>
      </c>
      <c r="F115" s="106" t="s">
        <v>173</v>
      </c>
      <c r="H115" s="107">
        <v>253.73</v>
      </c>
      <c r="I115" s="145"/>
      <c r="L115" s="104"/>
      <c r="M115" s="108"/>
      <c r="T115" s="109"/>
      <c r="AT115" s="105" t="s">
        <v>171</v>
      </c>
      <c r="AU115" s="105" t="s">
        <v>85</v>
      </c>
      <c r="AV115" s="103" t="s">
        <v>85</v>
      </c>
      <c r="AW115" s="103" t="s">
        <v>33</v>
      </c>
      <c r="AX115" s="103" t="s">
        <v>80</v>
      </c>
      <c r="AY115" s="105" t="s">
        <v>160</v>
      </c>
    </row>
    <row r="116" spans="2:65" s="14" customFormat="1" ht="62.65" customHeight="1" x14ac:dyDescent="0.2">
      <c r="B116" s="15"/>
      <c r="C116" s="80" t="s">
        <v>85</v>
      </c>
      <c r="D116" s="80" t="s">
        <v>162</v>
      </c>
      <c r="E116" s="81" t="s">
        <v>174</v>
      </c>
      <c r="F116" s="82" t="s">
        <v>175</v>
      </c>
      <c r="G116" s="83" t="s">
        <v>165</v>
      </c>
      <c r="H116" s="84">
        <v>404.815</v>
      </c>
      <c r="I116" s="142"/>
      <c r="J116" s="85">
        <f>ROUND(I116*H116,2)</f>
        <v>0</v>
      </c>
      <c r="K116" s="82" t="s">
        <v>166</v>
      </c>
      <c r="L116" s="15"/>
      <c r="M116" s="86" t="s">
        <v>3</v>
      </c>
      <c r="N116" s="87" t="s">
        <v>44</v>
      </c>
      <c r="O116" s="88">
        <v>7.0000000000000007E-2</v>
      </c>
      <c r="P116" s="88">
        <f>O116*H116</f>
        <v>28.337050000000001</v>
      </c>
      <c r="Q116" s="88">
        <v>0</v>
      </c>
      <c r="R116" s="88">
        <f>Q116*H116</f>
        <v>0</v>
      </c>
      <c r="S116" s="88">
        <v>0</v>
      </c>
      <c r="T116" s="89">
        <f>S116*H116</f>
        <v>0</v>
      </c>
      <c r="AR116" s="90" t="s">
        <v>167</v>
      </c>
      <c r="AT116" s="90" t="s">
        <v>162</v>
      </c>
      <c r="AU116" s="90" t="s">
        <v>85</v>
      </c>
      <c r="AY116" s="7" t="s">
        <v>160</v>
      </c>
      <c r="BE116" s="91">
        <f>IF(N116="základní",J116,0)</f>
        <v>0</v>
      </c>
      <c r="BF116" s="91">
        <f>IF(N116="snížená",J116,0)</f>
        <v>0</v>
      </c>
      <c r="BG116" s="91">
        <f>IF(N116="zákl. přenesená",J116,0)</f>
        <v>0</v>
      </c>
      <c r="BH116" s="91">
        <f>IF(N116="sníž. přenesená",J116,0)</f>
        <v>0</v>
      </c>
      <c r="BI116" s="91">
        <f>IF(N116="nulová",J116,0)</f>
        <v>0</v>
      </c>
      <c r="BJ116" s="7" t="s">
        <v>85</v>
      </c>
      <c r="BK116" s="91">
        <f>ROUND(I116*H116,2)</f>
        <v>0</v>
      </c>
      <c r="BL116" s="7" t="s">
        <v>167</v>
      </c>
      <c r="BM116" s="90" t="s">
        <v>176</v>
      </c>
    </row>
    <row r="117" spans="2:65" s="14" customFormat="1" x14ac:dyDescent="0.2">
      <c r="B117" s="15"/>
      <c r="D117" s="92" t="s">
        <v>169</v>
      </c>
      <c r="F117" s="93" t="s">
        <v>177</v>
      </c>
      <c r="I117" s="143"/>
      <c r="L117" s="15"/>
      <c r="M117" s="94"/>
      <c r="T117" s="95"/>
      <c r="AT117" s="7" t="s">
        <v>169</v>
      </c>
      <c r="AU117" s="7" t="s">
        <v>85</v>
      </c>
    </row>
    <row r="118" spans="2:65" s="96" customFormat="1" x14ac:dyDescent="0.2">
      <c r="B118" s="97"/>
      <c r="D118" s="98" t="s">
        <v>171</v>
      </c>
      <c r="E118" s="99" t="s">
        <v>3</v>
      </c>
      <c r="F118" s="100" t="s">
        <v>178</v>
      </c>
      <c r="H118" s="99" t="s">
        <v>3</v>
      </c>
      <c r="I118" s="144"/>
      <c r="L118" s="97"/>
      <c r="M118" s="101"/>
      <c r="T118" s="102"/>
      <c r="AT118" s="99" t="s">
        <v>171</v>
      </c>
      <c r="AU118" s="99" t="s">
        <v>85</v>
      </c>
      <c r="AV118" s="96" t="s">
        <v>80</v>
      </c>
      <c r="AW118" s="96" t="s">
        <v>33</v>
      </c>
      <c r="AX118" s="96" t="s">
        <v>72</v>
      </c>
      <c r="AY118" s="99" t="s">
        <v>160</v>
      </c>
    </row>
    <row r="119" spans="2:65" s="103" customFormat="1" x14ac:dyDescent="0.2">
      <c r="B119" s="104"/>
      <c r="D119" s="98" t="s">
        <v>171</v>
      </c>
      <c r="E119" s="105" t="s">
        <v>3</v>
      </c>
      <c r="F119" s="106" t="s">
        <v>179</v>
      </c>
      <c r="H119" s="107">
        <v>253.73</v>
      </c>
      <c r="I119" s="145"/>
      <c r="L119" s="104"/>
      <c r="M119" s="108"/>
      <c r="T119" s="109"/>
      <c r="AT119" s="105" t="s">
        <v>171</v>
      </c>
      <c r="AU119" s="105" t="s">
        <v>85</v>
      </c>
      <c r="AV119" s="103" t="s">
        <v>85</v>
      </c>
      <c r="AW119" s="103" t="s">
        <v>33</v>
      </c>
      <c r="AX119" s="103" t="s">
        <v>72</v>
      </c>
      <c r="AY119" s="105" t="s">
        <v>160</v>
      </c>
    </row>
    <row r="120" spans="2:65" s="96" customFormat="1" x14ac:dyDescent="0.2">
      <c r="B120" s="97"/>
      <c r="D120" s="98" t="s">
        <v>171</v>
      </c>
      <c r="E120" s="99" t="s">
        <v>3</v>
      </c>
      <c r="F120" s="100" t="s">
        <v>180</v>
      </c>
      <c r="H120" s="99" t="s">
        <v>3</v>
      </c>
      <c r="I120" s="144"/>
      <c r="L120" s="97"/>
      <c r="M120" s="101"/>
      <c r="T120" s="102"/>
      <c r="AT120" s="99" t="s">
        <v>171</v>
      </c>
      <c r="AU120" s="99" t="s">
        <v>85</v>
      </c>
      <c r="AV120" s="96" t="s">
        <v>80</v>
      </c>
      <c r="AW120" s="96" t="s">
        <v>33</v>
      </c>
      <c r="AX120" s="96" t="s">
        <v>72</v>
      </c>
      <c r="AY120" s="99" t="s">
        <v>160</v>
      </c>
    </row>
    <row r="121" spans="2:65" s="103" customFormat="1" x14ac:dyDescent="0.2">
      <c r="B121" s="104"/>
      <c r="D121" s="98" t="s">
        <v>171</v>
      </c>
      <c r="E121" s="105" t="s">
        <v>3</v>
      </c>
      <c r="F121" s="106" t="s">
        <v>181</v>
      </c>
      <c r="H121" s="107">
        <v>151.08500000000001</v>
      </c>
      <c r="I121" s="145"/>
      <c r="L121" s="104"/>
      <c r="M121" s="108"/>
      <c r="T121" s="109"/>
      <c r="AT121" s="105" t="s">
        <v>171</v>
      </c>
      <c r="AU121" s="105" t="s">
        <v>85</v>
      </c>
      <c r="AV121" s="103" t="s">
        <v>85</v>
      </c>
      <c r="AW121" s="103" t="s">
        <v>33</v>
      </c>
      <c r="AX121" s="103" t="s">
        <v>72</v>
      </c>
      <c r="AY121" s="105" t="s">
        <v>160</v>
      </c>
    </row>
    <row r="122" spans="2:65" s="110" customFormat="1" x14ac:dyDescent="0.2">
      <c r="B122" s="111"/>
      <c r="D122" s="98" t="s">
        <v>171</v>
      </c>
      <c r="E122" s="112" t="s">
        <v>3</v>
      </c>
      <c r="F122" s="113" t="s">
        <v>182</v>
      </c>
      <c r="H122" s="114">
        <v>404.815</v>
      </c>
      <c r="I122" s="146"/>
      <c r="L122" s="111"/>
      <c r="M122" s="115"/>
      <c r="T122" s="116"/>
      <c r="AT122" s="112" t="s">
        <v>171</v>
      </c>
      <c r="AU122" s="112" t="s">
        <v>85</v>
      </c>
      <c r="AV122" s="110" t="s">
        <v>167</v>
      </c>
      <c r="AW122" s="110" t="s">
        <v>33</v>
      </c>
      <c r="AX122" s="110" t="s">
        <v>80</v>
      </c>
      <c r="AY122" s="112" t="s">
        <v>160</v>
      </c>
    </row>
    <row r="123" spans="2:65" s="14" customFormat="1" ht="44.25" customHeight="1" x14ac:dyDescent="0.2">
      <c r="B123" s="15"/>
      <c r="C123" s="80" t="s">
        <v>183</v>
      </c>
      <c r="D123" s="80" t="s">
        <v>162</v>
      </c>
      <c r="E123" s="81" t="s">
        <v>184</v>
      </c>
      <c r="F123" s="82" t="s">
        <v>185</v>
      </c>
      <c r="G123" s="83" t="s">
        <v>165</v>
      </c>
      <c r="H123" s="84">
        <v>151.08500000000001</v>
      </c>
      <c r="I123" s="142"/>
      <c r="J123" s="85">
        <f>ROUND(I123*H123,2)</f>
        <v>0</v>
      </c>
      <c r="K123" s="82" t="s">
        <v>166</v>
      </c>
      <c r="L123" s="15"/>
      <c r="M123" s="86" t="s">
        <v>3</v>
      </c>
      <c r="N123" s="87" t="s">
        <v>44</v>
      </c>
      <c r="O123" s="88">
        <v>0.19700000000000001</v>
      </c>
      <c r="P123" s="88">
        <f>O123*H123</f>
        <v>29.763745000000004</v>
      </c>
      <c r="Q123" s="88">
        <v>0</v>
      </c>
      <c r="R123" s="88">
        <f>Q123*H123</f>
        <v>0</v>
      </c>
      <c r="S123" s="88">
        <v>0</v>
      </c>
      <c r="T123" s="89">
        <f>S123*H123</f>
        <v>0</v>
      </c>
      <c r="AR123" s="90" t="s">
        <v>167</v>
      </c>
      <c r="AT123" s="90" t="s">
        <v>162</v>
      </c>
      <c r="AU123" s="90" t="s">
        <v>85</v>
      </c>
      <c r="AY123" s="7" t="s">
        <v>160</v>
      </c>
      <c r="BE123" s="91">
        <f>IF(N123="základní",J123,0)</f>
        <v>0</v>
      </c>
      <c r="BF123" s="91">
        <f>IF(N123="snížená",J123,0)</f>
        <v>0</v>
      </c>
      <c r="BG123" s="91">
        <f>IF(N123="zákl. přenesená",J123,0)</f>
        <v>0</v>
      </c>
      <c r="BH123" s="91">
        <f>IF(N123="sníž. přenesená",J123,0)</f>
        <v>0</v>
      </c>
      <c r="BI123" s="91">
        <f>IF(N123="nulová",J123,0)</f>
        <v>0</v>
      </c>
      <c r="BJ123" s="7" t="s">
        <v>85</v>
      </c>
      <c r="BK123" s="91">
        <f>ROUND(I123*H123,2)</f>
        <v>0</v>
      </c>
      <c r="BL123" s="7" t="s">
        <v>167</v>
      </c>
      <c r="BM123" s="90" t="s">
        <v>186</v>
      </c>
    </row>
    <row r="124" spans="2:65" s="14" customFormat="1" x14ac:dyDescent="0.2">
      <c r="B124" s="15"/>
      <c r="D124" s="92" t="s">
        <v>169</v>
      </c>
      <c r="F124" s="93" t="s">
        <v>187</v>
      </c>
      <c r="I124" s="143"/>
      <c r="L124" s="15"/>
      <c r="M124" s="94"/>
      <c r="T124" s="95"/>
      <c r="AT124" s="7" t="s">
        <v>169</v>
      </c>
      <c r="AU124" s="7" t="s">
        <v>85</v>
      </c>
    </row>
    <row r="125" spans="2:65" s="14" customFormat="1" ht="44.25" customHeight="1" x14ac:dyDescent="0.2">
      <c r="B125" s="15"/>
      <c r="C125" s="80" t="s">
        <v>167</v>
      </c>
      <c r="D125" s="80" t="s">
        <v>162</v>
      </c>
      <c r="E125" s="81" t="s">
        <v>188</v>
      </c>
      <c r="F125" s="82" t="s">
        <v>189</v>
      </c>
      <c r="G125" s="83" t="s">
        <v>165</v>
      </c>
      <c r="H125" s="84">
        <v>151.08500000000001</v>
      </c>
      <c r="I125" s="142"/>
      <c r="J125" s="85">
        <f>ROUND(I125*H125,2)</f>
        <v>0</v>
      </c>
      <c r="K125" s="82" t="s">
        <v>166</v>
      </c>
      <c r="L125" s="15"/>
      <c r="M125" s="86" t="s">
        <v>3</v>
      </c>
      <c r="N125" s="87" t="s">
        <v>44</v>
      </c>
      <c r="O125" s="88">
        <v>0.32800000000000001</v>
      </c>
      <c r="P125" s="88">
        <f>O125*H125</f>
        <v>49.555880000000002</v>
      </c>
      <c r="Q125" s="88">
        <v>0</v>
      </c>
      <c r="R125" s="88">
        <f>Q125*H125</f>
        <v>0</v>
      </c>
      <c r="S125" s="88">
        <v>0</v>
      </c>
      <c r="T125" s="89">
        <f>S125*H125</f>
        <v>0</v>
      </c>
      <c r="AR125" s="90" t="s">
        <v>167</v>
      </c>
      <c r="AT125" s="90" t="s">
        <v>162</v>
      </c>
      <c r="AU125" s="90" t="s">
        <v>85</v>
      </c>
      <c r="AY125" s="7" t="s">
        <v>160</v>
      </c>
      <c r="BE125" s="91">
        <f>IF(N125="základní",J125,0)</f>
        <v>0</v>
      </c>
      <c r="BF125" s="91">
        <f>IF(N125="snížená",J125,0)</f>
        <v>0</v>
      </c>
      <c r="BG125" s="91">
        <f>IF(N125="zákl. přenesená",J125,0)</f>
        <v>0</v>
      </c>
      <c r="BH125" s="91">
        <f>IF(N125="sníž. přenesená",J125,0)</f>
        <v>0</v>
      </c>
      <c r="BI125" s="91">
        <f>IF(N125="nulová",J125,0)</f>
        <v>0</v>
      </c>
      <c r="BJ125" s="7" t="s">
        <v>85</v>
      </c>
      <c r="BK125" s="91">
        <f>ROUND(I125*H125,2)</f>
        <v>0</v>
      </c>
      <c r="BL125" s="7" t="s">
        <v>167</v>
      </c>
      <c r="BM125" s="90" t="s">
        <v>190</v>
      </c>
    </row>
    <row r="126" spans="2:65" s="14" customFormat="1" x14ac:dyDescent="0.2">
      <c r="B126" s="15"/>
      <c r="D126" s="92" t="s">
        <v>169</v>
      </c>
      <c r="F126" s="93" t="s">
        <v>191</v>
      </c>
      <c r="I126" s="143"/>
      <c r="L126" s="15"/>
      <c r="M126" s="94"/>
      <c r="T126" s="95"/>
      <c r="AT126" s="7" t="s">
        <v>169</v>
      </c>
      <c r="AU126" s="7" t="s">
        <v>85</v>
      </c>
    </row>
    <row r="127" spans="2:65" s="96" customFormat="1" x14ac:dyDescent="0.2">
      <c r="B127" s="97"/>
      <c r="D127" s="98" t="s">
        <v>171</v>
      </c>
      <c r="E127" s="99" t="s">
        <v>3</v>
      </c>
      <c r="F127" s="100" t="s">
        <v>192</v>
      </c>
      <c r="H127" s="99" t="s">
        <v>3</v>
      </c>
      <c r="I127" s="144"/>
      <c r="L127" s="97"/>
      <c r="M127" s="101"/>
      <c r="T127" s="102"/>
      <c r="AT127" s="99" t="s">
        <v>171</v>
      </c>
      <c r="AU127" s="99" t="s">
        <v>85</v>
      </c>
      <c r="AV127" s="96" t="s">
        <v>80</v>
      </c>
      <c r="AW127" s="96" t="s">
        <v>33</v>
      </c>
      <c r="AX127" s="96" t="s">
        <v>72</v>
      </c>
      <c r="AY127" s="99" t="s">
        <v>160</v>
      </c>
    </row>
    <row r="128" spans="2:65" s="103" customFormat="1" x14ac:dyDescent="0.2">
      <c r="B128" s="104"/>
      <c r="D128" s="98" t="s">
        <v>171</v>
      </c>
      <c r="E128" s="105" t="s">
        <v>3</v>
      </c>
      <c r="F128" s="106" t="s">
        <v>193</v>
      </c>
      <c r="H128" s="107">
        <v>151.08500000000001</v>
      </c>
      <c r="I128" s="145"/>
      <c r="L128" s="104"/>
      <c r="M128" s="108"/>
      <c r="T128" s="109"/>
      <c r="AT128" s="105" t="s">
        <v>171</v>
      </c>
      <c r="AU128" s="105" t="s">
        <v>85</v>
      </c>
      <c r="AV128" s="103" t="s">
        <v>85</v>
      </c>
      <c r="AW128" s="103" t="s">
        <v>33</v>
      </c>
      <c r="AX128" s="103" t="s">
        <v>80</v>
      </c>
      <c r="AY128" s="105" t="s">
        <v>160</v>
      </c>
    </row>
    <row r="129" spans="2:65" s="68" customFormat="1" ht="22.9" customHeight="1" x14ac:dyDescent="0.2">
      <c r="B129" s="69"/>
      <c r="D129" s="70" t="s">
        <v>71</v>
      </c>
      <c r="E129" s="78" t="s">
        <v>85</v>
      </c>
      <c r="F129" s="78" t="s">
        <v>194</v>
      </c>
      <c r="I129" s="147"/>
      <c r="J129" s="79">
        <f>BK129</f>
        <v>0</v>
      </c>
      <c r="L129" s="69"/>
      <c r="M129" s="73"/>
      <c r="P129" s="74">
        <f>SUM(P130:P157)</f>
        <v>66.751053999999996</v>
      </c>
      <c r="R129" s="74">
        <f>SUM(R130:R157)</f>
        <v>30.084551979999997</v>
      </c>
      <c r="T129" s="75">
        <f>SUM(T130:T157)</f>
        <v>0</v>
      </c>
      <c r="AR129" s="70" t="s">
        <v>80</v>
      </c>
      <c r="AT129" s="76" t="s">
        <v>71</v>
      </c>
      <c r="AU129" s="76" t="s">
        <v>80</v>
      </c>
      <c r="AY129" s="70" t="s">
        <v>160</v>
      </c>
      <c r="BK129" s="77">
        <f>SUM(BK130:BK157)</f>
        <v>0</v>
      </c>
    </row>
    <row r="130" spans="2:65" s="14" customFormat="1" ht="24.2" customHeight="1" x14ac:dyDescent="0.2">
      <c r="B130" s="15"/>
      <c r="C130" s="80" t="s">
        <v>195</v>
      </c>
      <c r="D130" s="80" t="s">
        <v>162</v>
      </c>
      <c r="E130" s="81" t="s">
        <v>196</v>
      </c>
      <c r="F130" s="82" t="s">
        <v>197</v>
      </c>
      <c r="G130" s="83" t="s">
        <v>198</v>
      </c>
      <c r="H130" s="84">
        <v>0.51600000000000001</v>
      </c>
      <c r="I130" s="142"/>
      <c r="J130" s="85">
        <f>ROUND(I130*H130,2)</f>
        <v>0</v>
      </c>
      <c r="K130" s="82" t="s">
        <v>166</v>
      </c>
      <c r="L130" s="15"/>
      <c r="M130" s="86" t="s">
        <v>3</v>
      </c>
      <c r="N130" s="87" t="s">
        <v>44</v>
      </c>
      <c r="O130" s="88">
        <v>23.968</v>
      </c>
      <c r="P130" s="88">
        <f>O130*H130</f>
        <v>12.367488</v>
      </c>
      <c r="Q130" s="88">
        <v>1.0606199999999999</v>
      </c>
      <c r="R130" s="88">
        <f>Q130*H130</f>
        <v>0.54727991999999992</v>
      </c>
      <c r="S130" s="88">
        <v>0</v>
      </c>
      <c r="T130" s="89">
        <f>S130*H130</f>
        <v>0</v>
      </c>
      <c r="AR130" s="90" t="s">
        <v>167</v>
      </c>
      <c r="AT130" s="90" t="s">
        <v>162</v>
      </c>
      <c r="AU130" s="90" t="s">
        <v>85</v>
      </c>
      <c r="AY130" s="7" t="s">
        <v>160</v>
      </c>
      <c r="BE130" s="91">
        <f>IF(N130="základní",J130,0)</f>
        <v>0</v>
      </c>
      <c r="BF130" s="91">
        <f>IF(N130="snížená",J130,0)</f>
        <v>0</v>
      </c>
      <c r="BG130" s="91">
        <f>IF(N130="zákl. přenesená",J130,0)</f>
        <v>0</v>
      </c>
      <c r="BH130" s="91">
        <f>IF(N130="sníž. přenesená",J130,0)</f>
        <v>0</v>
      </c>
      <c r="BI130" s="91">
        <f>IF(N130="nulová",J130,0)</f>
        <v>0</v>
      </c>
      <c r="BJ130" s="7" t="s">
        <v>85</v>
      </c>
      <c r="BK130" s="91">
        <f>ROUND(I130*H130,2)</f>
        <v>0</v>
      </c>
      <c r="BL130" s="7" t="s">
        <v>167</v>
      </c>
      <c r="BM130" s="90" t="s">
        <v>199</v>
      </c>
    </row>
    <row r="131" spans="2:65" s="14" customFormat="1" x14ac:dyDescent="0.2">
      <c r="B131" s="15"/>
      <c r="D131" s="92" t="s">
        <v>169</v>
      </c>
      <c r="F131" s="93" t="s">
        <v>200</v>
      </c>
      <c r="I131" s="143"/>
      <c r="L131" s="15"/>
      <c r="M131" s="94"/>
      <c r="T131" s="95"/>
      <c r="AT131" s="7" t="s">
        <v>169</v>
      </c>
      <c r="AU131" s="7" t="s">
        <v>85</v>
      </c>
    </row>
    <row r="132" spans="2:65" s="96" customFormat="1" x14ac:dyDescent="0.2">
      <c r="B132" s="97"/>
      <c r="D132" s="98" t="s">
        <v>171</v>
      </c>
      <c r="E132" s="99" t="s">
        <v>3</v>
      </c>
      <c r="F132" s="100" t="s">
        <v>201</v>
      </c>
      <c r="H132" s="99" t="s">
        <v>3</v>
      </c>
      <c r="I132" s="144"/>
      <c r="L132" s="97"/>
      <c r="M132" s="101"/>
      <c r="T132" s="102"/>
      <c r="AT132" s="99" t="s">
        <v>171</v>
      </c>
      <c r="AU132" s="99" t="s">
        <v>85</v>
      </c>
      <c r="AV132" s="96" t="s">
        <v>80</v>
      </c>
      <c r="AW132" s="96" t="s">
        <v>33</v>
      </c>
      <c r="AX132" s="96" t="s">
        <v>72</v>
      </c>
      <c r="AY132" s="99" t="s">
        <v>160</v>
      </c>
    </row>
    <row r="133" spans="2:65" s="103" customFormat="1" x14ac:dyDescent="0.2">
      <c r="B133" s="104"/>
      <c r="D133" s="98" t="s">
        <v>171</v>
      </c>
      <c r="E133" s="105" t="s">
        <v>3</v>
      </c>
      <c r="F133" s="106" t="s">
        <v>202</v>
      </c>
      <c r="H133" s="107">
        <v>0.51600000000000001</v>
      </c>
      <c r="I133" s="145"/>
      <c r="L133" s="104"/>
      <c r="M133" s="108"/>
      <c r="T133" s="109"/>
      <c r="AT133" s="105" t="s">
        <v>171</v>
      </c>
      <c r="AU133" s="105" t="s">
        <v>85</v>
      </c>
      <c r="AV133" s="103" t="s">
        <v>85</v>
      </c>
      <c r="AW133" s="103" t="s">
        <v>33</v>
      </c>
      <c r="AX133" s="103" t="s">
        <v>80</v>
      </c>
      <c r="AY133" s="105" t="s">
        <v>160</v>
      </c>
    </row>
    <row r="134" spans="2:65" s="14" customFormat="1" ht="24.2" customHeight="1" x14ac:dyDescent="0.2">
      <c r="B134" s="15"/>
      <c r="C134" s="80" t="s">
        <v>203</v>
      </c>
      <c r="D134" s="80" t="s">
        <v>162</v>
      </c>
      <c r="E134" s="81" t="s">
        <v>204</v>
      </c>
      <c r="F134" s="82" t="s">
        <v>205</v>
      </c>
      <c r="G134" s="83" t="s">
        <v>165</v>
      </c>
      <c r="H134" s="84">
        <v>3.4049999999999998</v>
      </c>
      <c r="I134" s="142"/>
      <c r="J134" s="85">
        <f>ROUND(I134*H134,2)</f>
        <v>0</v>
      </c>
      <c r="K134" s="82" t="s">
        <v>166</v>
      </c>
      <c r="L134" s="15"/>
      <c r="M134" s="86" t="s">
        <v>3</v>
      </c>
      <c r="N134" s="87" t="s">
        <v>44</v>
      </c>
      <c r="O134" s="88">
        <v>0.73699999999999999</v>
      </c>
      <c r="P134" s="88">
        <f>O134*H134</f>
        <v>2.5094849999999997</v>
      </c>
      <c r="Q134" s="88">
        <v>2.5236100000000001</v>
      </c>
      <c r="R134" s="88">
        <f>Q134*H134</f>
        <v>8.5928920499999997</v>
      </c>
      <c r="S134" s="88">
        <v>0</v>
      </c>
      <c r="T134" s="89">
        <f>S134*H134</f>
        <v>0</v>
      </c>
      <c r="AR134" s="90" t="s">
        <v>167</v>
      </c>
      <c r="AT134" s="90" t="s">
        <v>162</v>
      </c>
      <c r="AU134" s="90" t="s">
        <v>85</v>
      </c>
      <c r="AY134" s="7" t="s">
        <v>160</v>
      </c>
      <c r="BE134" s="91">
        <f>IF(N134="základní",J134,0)</f>
        <v>0</v>
      </c>
      <c r="BF134" s="91">
        <f>IF(N134="snížená",J134,0)</f>
        <v>0</v>
      </c>
      <c r="BG134" s="91">
        <f>IF(N134="zákl. přenesená",J134,0)</f>
        <v>0</v>
      </c>
      <c r="BH134" s="91">
        <f>IF(N134="sníž. přenesená",J134,0)</f>
        <v>0</v>
      </c>
      <c r="BI134" s="91">
        <f>IF(N134="nulová",J134,0)</f>
        <v>0</v>
      </c>
      <c r="BJ134" s="7" t="s">
        <v>85</v>
      </c>
      <c r="BK134" s="91">
        <f>ROUND(I134*H134,2)</f>
        <v>0</v>
      </c>
      <c r="BL134" s="7" t="s">
        <v>167</v>
      </c>
      <c r="BM134" s="90" t="s">
        <v>206</v>
      </c>
    </row>
    <row r="135" spans="2:65" s="14" customFormat="1" x14ac:dyDescent="0.2">
      <c r="B135" s="15"/>
      <c r="D135" s="92" t="s">
        <v>169</v>
      </c>
      <c r="F135" s="93" t="s">
        <v>207</v>
      </c>
      <c r="I135" s="143"/>
      <c r="L135" s="15"/>
      <c r="M135" s="94"/>
      <c r="T135" s="95"/>
      <c r="AT135" s="7" t="s">
        <v>169</v>
      </c>
      <c r="AU135" s="7" t="s">
        <v>85</v>
      </c>
    </row>
    <row r="136" spans="2:65" s="103" customFormat="1" x14ac:dyDescent="0.2">
      <c r="B136" s="104"/>
      <c r="D136" s="98" t="s">
        <v>171</v>
      </c>
      <c r="E136" s="105" t="s">
        <v>3</v>
      </c>
      <c r="F136" s="106" t="s">
        <v>208</v>
      </c>
      <c r="H136" s="107">
        <v>3.4049999999999998</v>
      </c>
      <c r="I136" s="145"/>
      <c r="L136" s="104"/>
      <c r="M136" s="108"/>
      <c r="T136" s="109"/>
      <c r="AT136" s="105" t="s">
        <v>171</v>
      </c>
      <c r="AU136" s="105" t="s">
        <v>85</v>
      </c>
      <c r="AV136" s="103" t="s">
        <v>85</v>
      </c>
      <c r="AW136" s="103" t="s">
        <v>33</v>
      </c>
      <c r="AX136" s="103" t="s">
        <v>80</v>
      </c>
      <c r="AY136" s="105" t="s">
        <v>160</v>
      </c>
    </row>
    <row r="137" spans="2:65" s="14" customFormat="1" ht="16.5" customHeight="1" x14ac:dyDescent="0.2">
      <c r="B137" s="15"/>
      <c r="C137" s="80" t="s">
        <v>209</v>
      </c>
      <c r="D137" s="80" t="s">
        <v>162</v>
      </c>
      <c r="E137" s="81" t="s">
        <v>210</v>
      </c>
      <c r="F137" s="82" t="s">
        <v>211</v>
      </c>
      <c r="G137" s="83" t="s">
        <v>212</v>
      </c>
      <c r="H137" s="84">
        <v>2.734</v>
      </c>
      <c r="I137" s="142"/>
      <c r="J137" s="85">
        <f>ROUND(I137*H137,2)</f>
        <v>0</v>
      </c>
      <c r="K137" s="82" t="s">
        <v>166</v>
      </c>
      <c r="L137" s="15"/>
      <c r="M137" s="86" t="s">
        <v>3</v>
      </c>
      <c r="N137" s="87" t="s">
        <v>44</v>
      </c>
      <c r="O137" s="88">
        <v>0.3</v>
      </c>
      <c r="P137" s="88">
        <f>O137*H137</f>
        <v>0.82019999999999993</v>
      </c>
      <c r="Q137" s="88">
        <v>2.47E-3</v>
      </c>
      <c r="R137" s="88">
        <f>Q137*H137</f>
        <v>6.7529799999999996E-3</v>
      </c>
      <c r="S137" s="88">
        <v>0</v>
      </c>
      <c r="T137" s="89">
        <f>S137*H137</f>
        <v>0</v>
      </c>
      <c r="AR137" s="90" t="s">
        <v>167</v>
      </c>
      <c r="AT137" s="90" t="s">
        <v>162</v>
      </c>
      <c r="AU137" s="90" t="s">
        <v>85</v>
      </c>
      <c r="AY137" s="7" t="s">
        <v>160</v>
      </c>
      <c r="BE137" s="91">
        <f>IF(N137="základní",J137,0)</f>
        <v>0</v>
      </c>
      <c r="BF137" s="91">
        <f>IF(N137="snížená",J137,0)</f>
        <v>0</v>
      </c>
      <c r="BG137" s="91">
        <f>IF(N137="zákl. přenesená",J137,0)</f>
        <v>0</v>
      </c>
      <c r="BH137" s="91">
        <f>IF(N137="sníž. přenesená",J137,0)</f>
        <v>0</v>
      </c>
      <c r="BI137" s="91">
        <f>IF(N137="nulová",J137,0)</f>
        <v>0</v>
      </c>
      <c r="BJ137" s="7" t="s">
        <v>85</v>
      </c>
      <c r="BK137" s="91">
        <f>ROUND(I137*H137,2)</f>
        <v>0</v>
      </c>
      <c r="BL137" s="7" t="s">
        <v>167</v>
      </c>
      <c r="BM137" s="90" t="s">
        <v>213</v>
      </c>
    </row>
    <row r="138" spans="2:65" s="14" customFormat="1" x14ac:dyDescent="0.2">
      <c r="B138" s="15"/>
      <c r="D138" s="92" t="s">
        <v>169</v>
      </c>
      <c r="F138" s="93" t="s">
        <v>214</v>
      </c>
      <c r="I138" s="143"/>
      <c r="L138" s="15"/>
      <c r="M138" s="94"/>
      <c r="T138" s="95"/>
      <c r="AT138" s="7" t="s">
        <v>169</v>
      </c>
      <c r="AU138" s="7" t="s">
        <v>85</v>
      </c>
    </row>
    <row r="139" spans="2:65" s="103" customFormat="1" x14ac:dyDescent="0.2">
      <c r="B139" s="104"/>
      <c r="D139" s="98" t="s">
        <v>171</v>
      </c>
      <c r="E139" s="105" t="s">
        <v>3</v>
      </c>
      <c r="F139" s="106" t="s">
        <v>215</v>
      </c>
      <c r="H139" s="107">
        <v>2.734</v>
      </c>
      <c r="I139" s="145"/>
      <c r="L139" s="104"/>
      <c r="M139" s="108"/>
      <c r="T139" s="109"/>
      <c r="AT139" s="105" t="s">
        <v>171</v>
      </c>
      <c r="AU139" s="105" t="s">
        <v>85</v>
      </c>
      <c r="AV139" s="103" t="s">
        <v>85</v>
      </c>
      <c r="AW139" s="103" t="s">
        <v>33</v>
      </c>
      <c r="AX139" s="103" t="s">
        <v>80</v>
      </c>
      <c r="AY139" s="105" t="s">
        <v>160</v>
      </c>
    </row>
    <row r="140" spans="2:65" s="14" customFormat="1" ht="16.5" customHeight="1" x14ac:dyDescent="0.2">
      <c r="B140" s="15"/>
      <c r="C140" s="80" t="s">
        <v>216</v>
      </c>
      <c r="D140" s="80" t="s">
        <v>162</v>
      </c>
      <c r="E140" s="81" t="s">
        <v>217</v>
      </c>
      <c r="F140" s="82" t="s">
        <v>218</v>
      </c>
      <c r="G140" s="83" t="s">
        <v>212</v>
      </c>
      <c r="H140" s="84">
        <v>2.734</v>
      </c>
      <c r="I140" s="142"/>
      <c r="J140" s="85">
        <f>ROUND(I140*H140,2)</f>
        <v>0</v>
      </c>
      <c r="K140" s="82" t="s">
        <v>166</v>
      </c>
      <c r="L140" s="15"/>
      <c r="M140" s="86" t="s">
        <v>3</v>
      </c>
      <c r="N140" s="87" t="s">
        <v>44</v>
      </c>
      <c r="O140" s="88">
        <v>0.152</v>
      </c>
      <c r="P140" s="88">
        <f>O140*H140</f>
        <v>0.41556799999999999</v>
      </c>
      <c r="Q140" s="88">
        <v>0</v>
      </c>
      <c r="R140" s="88">
        <f>Q140*H140</f>
        <v>0</v>
      </c>
      <c r="S140" s="88">
        <v>0</v>
      </c>
      <c r="T140" s="89">
        <f>S140*H140</f>
        <v>0</v>
      </c>
      <c r="AR140" s="90" t="s">
        <v>167</v>
      </c>
      <c r="AT140" s="90" t="s">
        <v>162</v>
      </c>
      <c r="AU140" s="90" t="s">
        <v>85</v>
      </c>
      <c r="AY140" s="7" t="s">
        <v>160</v>
      </c>
      <c r="BE140" s="91">
        <f>IF(N140="základní",J140,0)</f>
        <v>0</v>
      </c>
      <c r="BF140" s="91">
        <f>IF(N140="snížená",J140,0)</f>
        <v>0</v>
      </c>
      <c r="BG140" s="91">
        <f>IF(N140="zákl. přenesená",J140,0)</f>
        <v>0</v>
      </c>
      <c r="BH140" s="91">
        <f>IF(N140="sníž. přenesená",J140,0)</f>
        <v>0</v>
      </c>
      <c r="BI140" s="91">
        <f>IF(N140="nulová",J140,0)</f>
        <v>0</v>
      </c>
      <c r="BJ140" s="7" t="s">
        <v>85</v>
      </c>
      <c r="BK140" s="91">
        <f>ROUND(I140*H140,2)</f>
        <v>0</v>
      </c>
      <c r="BL140" s="7" t="s">
        <v>167</v>
      </c>
      <c r="BM140" s="90" t="s">
        <v>219</v>
      </c>
    </row>
    <row r="141" spans="2:65" s="14" customFormat="1" x14ac:dyDescent="0.2">
      <c r="B141" s="15"/>
      <c r="D141" s="92" t="s">
        <v>169</v>
      </c>
      <c r="F141" s="93" t="s">
        <v>220</v>
      </c>
      <c r="I141" s="143"/>
      <c r="L141" s="15"/>
      <c r="M141" s="94"/>
      <c r="T141" s="95"/>
      <c r="AT141" s="7" t="s">
        <v>169</v>
      </c>
      <c r="AU141" s="7" t="s">
        <v>85</v>
      </c>
    </row>
    <row r="142" spans="2:65" s="14" customFormat="1" ht="24.2" customHeight="1" x14ac:dyDescent="0.2">
      <c r="B142" s="15"/>
      <c r="C142" s="80" t="s">
        <v>221</v>
      </c>
      <c r="D142" s="80" t="s">
        <v>162</v>
      </c>
      <c r="E142" s="81" t="s">
        <v>222</v>
      </c>
      <c r="F142" s="82" t="s">
        <v>223</v>
      </c>
      <c r="G142" s="83" t="s">
        <v>165</v>
      </c>
      <c r="H142" s="84">
        <v>0.32400000000000001</v>
      </c>
      <c r="I142" s="142"/>
      <c r="J142" s="85">
        <f>ROUND(I142*H142,2)</f>
        <v>0</v>
      </c>
      <c r="K142" s="82" t="s">
        <v>166</v>
      </c>
      <c r="L142" s="15"/>
      <c r="M142" s="86" t="s">
        <v>3</v>
      </c>
      <c r="N142" s="87" t="s">
        <v>44</v>
      </c>
      <c r="O142" s="88">
        <v>0.58399999999999996</v>
      </c>
      <c r="P142" s="88">
        <f>O142*H142</f>
        <v>0.189216</v>
      </c>
      <c r="Q142" s="88">
        <v>2.3010199999999998</v>
      </c>
      <c r="R142" s="88">
        <f>Q142*H142</f>
        <v>0.74553048</v>
      </c>
      <c r="S142" s="88">
        <v>0</v>
      </c>
      <c r="T142" s="89">
        <f>S142*H142</f>
        <v>0</v>
      </c>
      <c r="AR142" s="90" t="s">
        <v>167</v>
      </c>
      <c r="AT142" s="90" t="s">
        <v>162</v>
      </c>
      <c r="AU142" s="90" t="s">
        <v>85</v>
      </c>
      <c r="AY142" s="7" t="s">
        <v>160</v>
      </c>
      <c r="BE142" s="91">
        <f>IF(N142="základní",J142,0)</f>
        <v>0</v>
      </c>
      <c r="BF142" s="91">
        <f>IF(N142="snížená",J142,0)</f>
        <v>0</v>
      </c>
      <c r="BG142" s="91">
        <f>IF(N142="zákl. přenesená",J142,0)</f>
        <v>0</v>
      </c>
      <c r="BH142" s="91">
        <f>IF(N142="sníž. přenesená",J142,0)</f>
        <v>0</v>
      </c>
      <c r="BI142" s="91">
        <f>IF(N142="nulová",J142,0)</f>
        <v>0</v>
      </c>
      <c r="BJ142" s="7" t="s">
        <v>85</v>
      </c>
      <c r="BK142" s="91">
        <f>ROUND(I142*H142,2)</f>
        <v>0</v>
      </c>
      <c r="BL142" s="7" t="s">
        <v>167</v>
      </c>
      <c r="BM142" s="90" t="s">
        <v>224</v>
      </c>
    </row>
    <row r="143" spans="2:65" s="14" customFormat="1" x14ac:dyDescent="0.2">
      <c r="B143" s="15"/>
      <c r="D143" s="92" t="s">
        <v>169</v>
      </c>
      <c r="F143" s="93" t="s">
        <v>225</v>
      </c>
      <c r="I143" s="143"/>
      <c r="L143" s="15"/>
      <c r="M143" s="94"/>
      <c r="T143" s="95"/>
      <c r="AT143" s="7" t="s">
        <v>169</v>
      </c>
      <c r="AU143" s="7" t="s">
        <v>85</v>
      </c>
    </row>
    <row r="144" spans="2:65" s="96" customFormat="1" x14ac:dyDescent="0.2">
      <c r="B144" s="97"/>
      <c r="D144" s="98" t="s">
        <v>171</v>
      </c>
      <c r="E144" s="99" t="s">
        <v>3</v>
      </c>
      <c r="F144" s="100" t="s">
        <v>226</v>
      </c>
      <c r="H144" s="99" t="s">
        <v>3</v>
      </c>
      <c r="I144" s="144"/>
      <c r="L144" s="97"/>
      <c r="M144" s="101"/>
      <c r="T144" s="102"/>
      <c r="AT144" s="99" t="s">
        <v>171</v>
      </c>
      <c r="AU144" s="99" t="s">
        <v>85</v>
      </c>
      <c r="AV144" s="96" t="s">
        <v>80</v>
      </c>
      <c r="AW144" s="96" t="s">
        <v>33</v>
      </c>
      <c r="AX144" s="96" t="s">
        <v>72</v>
      </c>
      <c r="AY144" s="99" t="s">
        <v>160</v>
      </c>
    </row>
    <row r="145" spans="2:65" s="103" customFormat="1" x14ac:dyDescent="0.2">
      <c r="B145" s="104"/>
      <c r="D145" s="98" t="s">
        <v>171</v>
      </c>
      <c r="E145" s="105" t="s">
        <v>3</v>
      </c>
      <c r="F145" s="106" t="s">
        <v>227</v>
      </c>
      <c r="H145" s="107">
        <v>0.32400000000000001</v>
      </c>
      <c r="I145" s="145"/>
      <c r="L145" s="104"/>
      <c r="M145" s="108"/>
      <c r="T145" s="109"/>
      <c r="AT145" s="105" t="s">
        <v>171</v>
      </c>
      <c r="AU145" s="105" t="s">
        <v>85</v>
      </c>
      <c r="AV145" s="103" t="s">
        <v>85</v>
      </c>
      <c r="AW145" s="103" t="s">
        <v>33</v>
      </c>
      <c r="AX145" s="103" t="s">
        <v>80</v>
      </c>
      <c r="AY145" s="105" t="s">
        <v>160</v>
      </c>
    </row>
    <row r="146" spans="2:65" s="14" customFormat="1" ht="24.2" customHeight="1" x14ac:dyDescent="0.2">
      <c r="B146" s="15"/>
      <c r="C146" s="80" t="s">
        <v>228</v>
      </c>
      <c r="D146" s="80" t="s">
        <v>162</v>
      </c>
      <c r="E146" s="81" t="s">
        <v>229</v>
      </c>
      <c r="F146" s="82" t="s">
        <v>230</v>
      </c>
      <c r="G146" s="83" t="s">
        <v>165</v>
      </c>
      <c r="H146" s="84">
        <v>7.492</v>
      </c>
      <c r="I146" s="142"/>
      <c r="J146" s="85">
        <f>ROUND(I146*H146,2)</f>
        <v>0</v>
      </c>
      <c r="K146" s="82" t="s">
        <v>166</v>
      </c>
      <c r="L146" s="15"/>
      <c r="M146" s="86" t="s">
        <v>3</v>
      </c>
      <c r="N146" s="87" t="s">
        <v>44</v>
      </c>
      <c r="O146" s="88">
        <v>0.73499999999999999</v>
      </c>
      <c r="P146" s="88">
        <f>O146*H146</f>
        <v>5.5066199999999998</v>
      </c>
      <c r="Q146" s="88">
        <v>2.5234999999999999</v>
      </c>
      <c r="R146" s="88">
        <f>Q146*H146</f>
        <v>18.906061999999999</v>
      </c>
      <c r="S146" s="88">
        <v>0</v>
      </c>
      <c r="T146" s="89">
        <f>S146*H146</f>
        <v>0</v>
      </c>
      <c r="AR146" s="90" t="s">
        <v>167</v>
      </c>
      <c r="AT146" s="90" t="s">
        <v>162</v>
      </c>
      <c r="AU146" s="90" t="s">
        <v>85</v>
      </c>
      <c r="AY146" s="7" t="s">
        <v>160</v>
      </c>
      <c r="BE146" s="91">
        <f>IF(N146="základní",J146,0)</f>
        <v>0</v>
      </c>
      <c r="BF146" s="91">
        <f>IF(N146="snížená",J146,0)</f>
        <v>0</v>
      </c>
      <c r="BG146" s="91">
        <f>IF(N146="zákl. přenesená",J146,0)</f>
        <v>0</v>
      </c>
      <c r="BH146" s="91">
        <f>IF(N146="sníž. přenesená",J146,0)</f>
        <v>0</v>
      </c>
      <c r="BI146" s="91">
        <f>IF(N146="nulová",J146,0)</f>
        <v>0</v>
      </c>
      <c r="BJ146" s="7" t="s">
        <v>85</v>
      </c>
      <c r="BK146" s="91">
        <f>ROUND(I146*H146,2)</f>
        <v>0</v>
      </c>
      <c r="BL146" s="7" t="s">
        <v>167</v>
      </c>
      <c r="BM146" s="90" t="s">
        <v>231</v>
      </c>
    </row>
    <row r="147" spans="2:65" s="14" customFormat="1" x14ac:dyDescent="0.2">
      <c r="B147" s="15"/>
      <c r="D147" s="92" t="s">
        <v>169</v>
      </c>
      <c r="F147" s="93" t="s">
        <v>232</v>
      </c>
      <c r="I147" s="143"/>
      <c r="L147" s="15"/>
      <c r="M147" s="94"/>
      <c r="T147" s="95"/>
      <c r="AT147" s="7" t="s">
        <v>169</v>
      </c>
      <c r="AU147" s="7" t="s">
        <v>85</v>
      </c>
    </row>
    <row r="148" spans="2:65" s="96" customFormat="1" x14ac:dyDescent="0.2">
      <c r="B148" s="97"/>
      <c r="D148" s="98" t="s">
        <v>171</v>
      </c>
      <c r="E148" s="99" t="s">
        <v>3</v>
      </c>
      <c r="F148" s="100" t="s">
        <v>233</v>
      </c>
      <c r="H148" s="99" t="s">
        <v>3</v>
      </c>
      <c r="I148" s="144"/>
      <c r="L148" s="97"/>
      <c r="M148" s="101"/>
      <c r="T148" s="102"/>
      <c r="AT148" s="99" t="s">
        <v>171</v>
      </c>
      <c r="AU148" s="99" t="s">
        <v>85</v>
      </c>
      <c r="AV148" s="96" t="s">
        <v>80</v>
      </c>
      <c r="AW148" s="96" t="s">
        <v>33</v>
      </c>
      <c r="AX148" s="96" t="s">
        <v>72</v>
      </c>
      <c r="AY148" s="99" t="s">
        <v>160</v>
      </c>
    </row>
    <row r="149" spans="2:65" s="103" customFormat="1" x14ac:dyDescent="0.2">
      <c r="B149" s="104"/>
      <c r="D149" s="98" t="s">
        <v>171</v>
      </c>
      <c r="E149" s="105" t="s">
        <v>3</v>
      </c>
      <c r="F149" s="106" t="s">
        <v>234</v>
      </c>
      <c r="H149" s="107">
        <v>7.492</v>
      </c>
      <c r="I149" s="145"/>
      <c r="L149" s="104"/>
      <c r="M149" s="108"/>
      <c r="T149" s="109"/>
      <c r="AT149" s="105" t="s">
        <v>171</v>
      </c>
      <c r="AU149" s="105" t="s">
        <v>85</v>
      </c>
      <c r="AV149" s="103" t="s">
        <v>85</v>
      </c>
      <c r="AW149" s="103" t="s">
        <v>33</v>
      </c>
      <c r="AX149" s="103" t="s">
        <v>80</v>
      </c>
      <c r="AY149" s="105" t="s">
        <v>160</v>
      </c>
    </row>
    <row r="150" spans="2:65" s="14" customFormat="1" ht="24.2" customHeight="1" x14ac:dyDescent="0.2">
      <c r="B150" s="15"/>
      <c r="C150" s="80" t="s">
        <v>235</v>
      </c>
      <c r="D150" s="80" t="s">
        <v>162</v>
      </c>
      <c r="E150" s="81" t="s">
        <v>236</v>
      </c>
      <c r="F150" s="82" t="s">
        <v>237</v>
      </c>
      <c r="G150" s="83" t="s">
        <v>212</v>
      </c>
      <c r="H150" s="84">
        <v>27.709</v>
      </c>
      <c r="I150" s="142"/>
      <c r="J150" s="85">
        <f>ROUND(I150*H150,2)</f>
        <v>0</v>
      </c>
      <c r="K150" s="82" t="s">
        <v>166</v>
      </c>
      <c r="L150" s="15"/>
      <c r="M150" s="86" t="s">
        <v>3</v>
      </c>
      <c r="N150" s="87" t="s">
        <v>44</v>
      </c>
      <c r="O150" s="88">
        <v>0.51800000000000002</v>
      </c>
      <c r="P150" s="88">
        <f>O150*H150</f>
        <v>14.353262000000001</v>
      </c>
      <c r="Q150" s="88">
        <v>2.7499999999999998E-3</v>
      </c>
      <c r="R150" s="88">
        <f>Q150*H150</f>
        <v>7.6199749999999997E-2</v>
      </c>
      <c r="S150" s="88">
        <v>0</v>
      </c>
      <c r="T150" s="89">
        <f>S150*H150</f>
        <v>0</v>
      </c>
      <c r="AR150" s="90" t="s">
        <v>167</v>
      </c>
      <c r="AT150" s="90" t="s">
        <v>162</v>
      </c>
      <c r="AU150" s="90" t="s">
        <v>85</v>
      </c>
      <c r="AY150" s="7" t="s">
        <v>160</v>
      </c>
      <c r="BE150" s="91">
        <f>IF(N150="základní",J150,0)</f>
        <v>0</v>
      </c>
      <c r="BF150" s="91">
        <f>IF(N150="snížená",J150,0)</f>
        <v>0</v>
      </c>
      <c r="BG150" s="91">
        <f>IF(N150="zákl. přenesená",J150,0)</f>
        <v>0</v>
      </c>
      <c r="BH150" s="91">
        <f>IF(N150="sníž. přenesená",J150,0)</f>
        <v>0</v>
      </c>
      <c r="BI150" s="91">
        <f>IF(N150="nulová",J150,0)</f>
        <v>0</v>
      </c>
      <c r="BJ150" s="7" t="s">
        <v>85</v>
      </c>
      <c r="BK150" s="91">
        <f>ROUND(I150*H150,2)</f>
        <v>0</v>
      </c>
      <c r="BL150" s="7" t="s">
        <v>167</v>
      </c>
      <c r="BM150" s="90" t="s">
        <v>238</v>
      </c>
    </row>
    <row r="151" spans="2:65" s="14" customFormat="1" x14ac:dyDescent="0.2">
      <c r="B151" s="15"/>
      <c r="D151" s="92" t="s">
        <v>169</v>
      </c>
      <c r="F151" s="93" t="s">
        <v>239</v>
      </c>
      <c r="I151" s="143"/>
      <c r="L151" s="15"/>
      <c r="M151" s="94"/>
      <c r="T151" s="95"/>
      <c r="AT151" s="7" t="s">
        <v>169</v>
      </c>
      <c r="AU151" s="7" t="s">
        <v>85</v>
      </c>
    </row>
    <row r="152" spans="2:65" s="103" customFormat="1" x14ac:dyDescent="0.2">
      <c r="B152" s="104"/>
      <c r="D152" s="98" t="s">
        <v>171</v>
      </c>
      <c r="E152" s="105" t="s">
        <v>3</v>
      </c>
      <c r="F152" s="106" t="s">
        <v>240</v>
      </c>
      <c r="H152" s="107">
        <v>27.709</v>
      </c>
      <c r="I152" s="145"/>
      <c r="L152" s="104"/>
      <c r="M152" s="108"/>
      <c r="T152" s="109"/>
      <c r="AT152" s="105" t="s">
        <v>171</v>
      </c>
      <c r="AU152" s="105" t="s">
        <v>85</v>
      </c>
      <c r="AV152" s="103" t="s">
        <v>85</v>
      </c>
      <c r="AW152" s="103" t="s">
        <v>33</v>
      </c>
      <c r="AX152" s="103" t="s">
        <v>80</v>
      </c>
      <c r="AY152" s="105" t="s">
        <v>160</v>
      </c>
    </row>
    <row r="153" spans="2:65" s="14" customFormat="1" ht="24.2" customHeight="1" x14ac:dyDescent="0.2">
      <c r="B153" s="15"/>
      <c r="C153" s="80" t="s">
        <v>241</v>
      </c>
      <c r="D153" s="80" t="s">
        <v>162</v>
      </c>
      <c r="E153" s="81" t="s">
        <v>242</v>
      </c>
      <c r="F153" s="82" t="s">
        <v>243</v>
      </c>
      <c r="G153" s="83" t="s">
        <v>212</v>
      </c>
      <c r="H153" s="84">
        <v>27.709</v>
      </c>
      <c r="I153" s="142"/>
      <c r="J153" s="85">
        <f>ROUND(I153*H153,2)</f>
        <v>0</v>
      </c>
      <c r="K153" s="82" t="s">
        <v>166</v>
      </c>
      <c r="L153" s="15"/>
      <c r="M153" s="86" t="s">
        <v>3</v>
      </c>
      <c r="N153" s="87" t="s">
        <v>44</v>
      </c>
      <c r="O153" s="88">
        <v>0.17699999999999999</v>
      </c>
      <c r="P153" s="88">
        <f>O153*H153</f>
        <v>4.9044929999999995</v>
      </c>
      <c r="Q153" s="88">
        <v>0</v>
      </c>
      <c r="R153" s="88">
        <f>Q153*H153</f>
        <v>0</v>
      </c>
      <c r="S153" s="88">
        <v>0</v>
      </c>
      <c r="T153" s="89">
        <f>S153*H153</f>
        <v>0</v>
      </c>
      <c r="AR153" s="90" t="s">
        <v>167</v>
      </c>
      <c r="AT153" s="90" t="s">
        <v>162</v>
      </c>
      <c r="AU153" s="90" t="s">
        <v>85</v>
      </c>
      <c r="AY153" s="7" t="s">
        <v>160</v>
      </c>
      <c r="BE153" s="91">
        <f>IF(N153="základní",J153,0)</f>
        <v>0</v>
      </c>
      <c r="BF153" s="91">
        <f>IF(N153="snížená",J153,0)</f>
        <v>0</v>
      </c>
      <c r="BG153" s="91">
        <f>IF(N153="zákl. přenesená",J153,0)</f>
        <v>0</v>
      </c>
      <c r="BH153" s="91">
        <f>IF(N153="sníž. přenesená",J153,0)</f>
        <v>0</v>
      </c>
      <c r="BI153" s="91">
        <f>IF(N153="nulová",J153,0)</f>
        <v>0</v>
      </c>
      <c r="BJ153" s="7" t="s">
        <v>85</v>
      </c>
      <c r="BK153" s="91">
        <f>ROUND(I153*H153,2)</f>
        <v>0</v>
      </c>
      <c r="BL153" s="7" t="s">
        <v>167</v>
      </c>
      <c r="BM153" s="90" t="s">
        <v>244</v>
      </c>
    </row>
    <row r="154" spans="2:65" s="14" customFormat="1" x14ac:dyDescent="0.2">
      <c r="B154" s="15"/>
      <c r="D154" s="92" t="s">
        <v>169</v>
      </c>
      <c r="F154" s="93" t="s">
        <v>245</v>
      </c>
      <c r="I154" s="143"/>
      <c r="L154" s="15"/>
      <c r="M154" s="94"/>
      <c r="T154" s="95"/>
      <c r="AT154" s="7" t="s">
        <v>169</v>
      </c>
      <c r="AU154" s="7" t="s">
        <v>85</v>
      </c>
    </row>
    <row r="155" spans="2:65" s="14" customFormat="1" ht="55.5" customHeight="1" x14ac:dyDescent="0.2">
      <c r="B155" s="15"/>
      <c r="C155" s="80" t="s">
        <v>246</v>
      </c>
      <c r="D155" s="80" t="s">
        <v>162</v>
      </c>
      <c r="E155" s="81" t="s">
        <v>247</v>
      </c>
      <c r="F155" s="82" t="s">
        <v>248</v>
      </c>
      <c r="G155" s="83" t="s">
        <v>198</v>
      </c>
      <c r="H155" s="84">
        <v>1.1419999999999999</v>
      </c>
      <c r="I155" s="142"/>
      <c r="J155" s="85">
        <f>ROUND(I155*H155,2)</f>
        <v>0</v>
      </c>
      <c r="K155" s="82" t="s">
        <v>166</v>
      </c>
      <c r="L155" s="15"/>
      <c r="M155" s="86" t="s">
        <v>3</v>
      </c>
      <c r="N155" s="87" t="s">
        <v>44</v>
      </c>
      <c r="O155" s="88">
        <v>22.491</v>
      </c>
      <c r="P155" s="88">
        <f>O155*H155</f>
        <v>25.684721999999997</v>
      </c>
      <c r="Q155" s="88">
        <v>1.0593999999999999</v>
      </c>
      <c r="R155" s="88">
        <f>Q155*H155</f>
        <v>1.2098347999999999</v>
      </c>
      <c r="S155" s="88">
        <v>0</v>
      </c>
      <c r="T155" s="89">
        <f>S155*H155</f>
        <v>0</v>
      </c>
      <c r="AR155" s="90" t="s">
        <v>167</v>
      </c>
      <c r="AT155" s="90" t="s">
        <v>162</v>
      </c>
      <c r="AU155" s="90" t="s">
        <v>85</v>
      </c>
      <c r="AY155" s="7" t="s">
        <v>160</v>
      </c>
      <c r="BE155" s="91">
        <f>IF(N155="základní",J155,0)</f>
        <v>0</v>
      </c>
      <c r="BF155" s="91">
        <f>IF(N155="snížená",J155,0)</f>
        <v>0</v>
      </c>
      <c r="BG155" s="91">
        <f>IF(N155="zákl. přenesená",J155,0)</f>
        <v>0</v>
      </c>
      <c r="BH155" s="91">
        <f>IF(N155="sníž. přenesená",J155,0)</f>
        <v>0</v>
      </c>
      <c r="BI155" s="91">
        <f>IF(N155="nulová",J155,0)</f>
        <v>0</v>
      </c>
      <c r="BJ155" s="7" t="s">
        <v>85</v>
      </c>
      <c r="BK155" s="91">
        <f>ROUND(I155*H155,2)</f>
        <v>0</v>
      </c>
      <c r="BL155" s="7" t="s">
        <v>167</v>
      </c>
      <c r="BM155" s="90" t="s">
        <v>249</v>
      </c>
    </row>
    <row r="156" spans="2:65" s="14" customFormat="1" x14ac:dyDescent="0.2">
      <c r="B156" s="15"/>
      <c r="D156" s="92" t="s">
        <v>169</v>
      </c>
      <c r="F156" s="93" t="s">
        <v>250</v>
      </c>
      <c r="I156" s="143"/>
      <c r="L156" s="15"/>
      <c r="M156" s="94"/>
      <c r="T156" s="95"/>
      <c r="AT156" s="7" t="s">
        <v>169</v>
      </c>
      <c r="AU156" s="7" t="s">
        <v>85</v>
      </c>
    </row>
    <row r="157" spans="2:65" s="103" customFormat="1" x14ac:dyDescent="0.2">
      <c r="B157" s="104"/>
      <c r="D157" s="98" t="s">
        <v>171</v>
      </c>
      <c r="E157" s="105" t="s">
        <v>3</v>
      </c>
      <c r="F157" s="106" t="s">
        <v>251</v>
      </c>
      <c r="H157" s="107">
        <v>1.1419999999999999</v>
      </c>
      <c r="I157" s="145"/>
      <c r="L157" s="104"/>
      <c r="M157" s="108"/>
      <c r="T157" s="109"/>
      <c r="AT157" s="105" t="s">
        <v>171</v>
      </c>
      <c r="AU157" s="105" t="s">
        <v>85</v>
      </c>
      <c r="AV157" s="103" t="s">
        <v>85</v>
      </c>
      <c r="AW157" s="103" t="s">
        <v>33</v>
      </c>
      <c r="AX157" s="103" t="s">
        <v>80</v>
      </c>
      <c r="AY157" s="105" t="s">
        <v>160</v>
      </c>
    </row>
    <row r="158" spans="2:65" s="68" customFormat="1" ht="22.9" customHeight="1" x14ac:dyDescent="0.2">
      <c r="B158" s="69"/>
      <c r="D158" s="70" t="s">
        <v>71</v>
      </c>
      <c r="E158" s="78" t="s">
        <v>183</v>
      </c>
      <c r="F158" s="78" t="s">
        <v>252</v>
      </c>
      <c r="I158" s="147"/>
      <c r="J158" s="79">
        <f>BK158</f>
        <v>0</v>
      </c>
      <c r="L158" s="69"/>
      <c r="M158" s="73"/>
      <c r="P158" s="74">
        <f>SUM(P159:P171)</f>
        <v>145.87799200000001</v>
      </c>
      <c r="R158" s="74">
        <f>SUM(R159:R171)</f>
        <v>39.398028500000002</v>
      </c>
      <c r="T158" s="75">
        <f>SUM(T159:T171)</f>
        <v>0</v>
      </c>
      <c r="AR158" s="70" t="s">
        <v>80</v>
      </c>
      <c r="AT158" s="76" t="s">
        <v>71</v>
      </c>
      <c r="AU158" s="76" t="s">
        <v>80</v>
      </c>
      <c r="AY158" s="70" t="s">
        <v>160</v>
      </c>
      <c r="BK158" s="77">
        <f>SUM(BK159:BK171)</f>
        <v>0</v>
      </c>
    </row>
    <row r="159" spans="2:65" s="14" customFormat="1" ht="37.9" customHeight="1" x14ac:dyDescent="0.2">
      <c r="B159" s="15"/>
      <c r="C159" s="80" t="s">
        <v>253</v>
      </c>
      <c r="D159" s="80" t="s">
        <v>162</v>
      </c>
      <c r="E159" s="81" t="s">
        <v>254</v>
      </c>
      <c r="F159" s="82" t="s">
        <v>255</v>
      </c>
      <c r="G159" s="83" t="s">
        <v>165</v>
      </c>
      <c r="H159" s="84">
        <v>0.71599999999999997</v>
      </c>
      <c r="I159" s="142"/>
      <c r="J159" s="85">
        <f>ROUND(I159*H159,2)</f>
        <v>0</v>
      </c>
      <c r="K159" s="82" t="s">
        <v>166</v>
      </c>
      <c r="L159" s="15"/>
      <c r="M159" s="86" t="s">
        <v>3</v>
      </c>
      <c r="N159" s="87" t="s">
        <v>44</v>
      </c>
      <c r="O159" s="88">
        <v>4.7939999999999996</v>
      </c>
      <c r="P159" s="88">
        <f>O159*H159</f>
        <v>3.4325039999999998</v>
      </c>
      <c r="Q159" s="88">
        <v>1.8774999999999999</v>
      </c>
      <c r="R159" s="88">
        <f>Q159*H159</f>
        <v>1.34429</v>
      </c>
      <c r="S159" s="88">
        <v>0</v>
      </c>
      <c r="T159" s="89">
        <f>S159*H159</f>
        <v>0</v>
      </c>
      <c r="AR159" s="90" t="s">
        <v>167</v>
      </c>
      <c r="AT159" s="90" t="s">
        <v>162</v>
      </c>
      <c r="AU159" s="90" t="s">
        <v>85</v>
      </c>
      <c r="AY159" s="7" t="s">
        <v>160</v>
      </c>
      <c r="BE159" s="91">
        <f>IF(N159="základní",J159,0)</f>
        <v>0</v>
      </c>
      <c r="BF159" s="91">
        <f>IF(N159="snížená",J159,0)</f>
        <v>0</v>
      </c>
      <c r="BG159" s="91">
        <f>IF(N159="zákl. přenesená",J159,0)</f>
        <v>0</v>
      </c>
      <c r="BH159" s="91">
        <f>IF(N159="sníž. přenesená",J159,0)</f>
        <v>0</v>
      </c>
      <c r="BI159" s="91">
        <f>IF(N159="nulová",J159,0)</f>
        <v>0</v>
      </c>
      <c r="BJ159" s="7" t="s">
        <v>85</v>
      </c>
      <c r="BK159" s="91">
        <f>ROUND(I159*H159,2)</f>
        <v>0</v>
      </c>
      <c r="BL159" s="7" t="s">
        <v>167</v>
      </c>
      <c r="BM159" s="90" t="s">
        <v>256</v>
      </c>
    </row>
    <row r="160" spans="2:65" s="14" customFormat="1" x14ac:dyDescent="0.2">
      <c r="B160" s="15"/>
      <c r="D160" s="92" t="s">
        <v>169</v>
      </c>
      <c r="F160" s="93" t="s">
        <v>257</v>
      </c>
      <c r="I160" s="143"/>
      <c r="L160" s="15"/>
      <c r="M160" s="94"/>
      <c r="T160" s="95"/>
      <c r="AT160" s="7" t="s">
        <v>169</v>
      </c>
      <c r="AU160" s="7" t="s">
        <v>85</v>
      </c>
    </row>
    <row r="161" spans="2:65" s="103" customFormat="1" x14ac:dyDescent="0.2">
      <c r="B161" s="104"/>
      <c r="D161" s="98" t="s">
        <v>171</v>
      </c>
      <c r="E161" s="105" t="s">
        <v>3</v>
      </c>
      <c r="F161" s="106" t="s">
        <v>258</v>
      </c>
      <c r="H161" s="107">
        <v>0.71599999999999997</v>
      </c>
      <c r="I161" s="145"/>
      <c r="L161" s="104"/>
      <c r="M161" s="108"/>
      <c r="T161" s="109"/>
      <c r="AT161" s="105" t="s">
        <v>171</v>
      </c>
      <c r="AU161" s="105" t="s">
        <v>85</v>
      </c>
      <c r="AV161" s="103" t="s">
        <v>85</v>
      </c>
      <c r="AW161" s="103" t="s">
        <v>33</v>
      </c>
      <c r="AX161" s="103" t="s">
        <v>80</v>
      </c>
      <c r="AY161" s="105" t="s">
        <v>160</v>
      </c>
    </row>
    <row r="162" spans="2:65" s="14" customFormat="1" ht="37.9" customHeight="1" x14ac:dyDescent="0.2">
      <c r="B162" s="15"/>
      <c r="C162" s="80" t="s">
        <v>259</v>
      </c>
      <c r="D162" s="80" t="s">
        <v>162</v>
      </c>
      <c r="E162" s="81" t="s">
        <v>260</v>
      </c>
      <c r="F162" s="82" t="s">
        <v>261</v>
      </c>
      <c r="G162" s="83" t="s">
        <v>212</v>
      </c>
      <c r="H162" s="84">
        <v>131.06100000000001</v>
      </c>
      <c r="I162" s="142"/>
      <c r="J162" s="85">
        <f>ROUND(I162*H162,2)</f>
        <v>0</v>
      </c>
      <c r="K162" s="82" t="s">
        <v>166</v>
      </c>
      <c r="L162" s="15"/>
      <c r="M162" s="86" t="s">
        <v>3</v>
      </c>
      <c r="N162" s="87" t="s">
        <v>44</v>
      </c>
      <c r="O162" s="88">
        <v>1.0409999999999999</v>
      </c>
      <c r="P162" s="88">
        <f>O162*H162</f>
        <v>136.43450100000001</v>
      </c>
      <c r="Q162" s="88">
        <v>0.26878000000000002</v>
      </c>
      <c r="R162" s="88">
        <f>Q162*H162</f>
        <v>35.226575580000002</v>
      </c>
      <c r="S162" s="88">
        <v>0</v>
      </c>
      <c r="T162" s="89">
        <f>S162*H162</f>
        <v>0</v>
      </c>
      <c r="AR162" s="90" t="s">
        <v>167</v>
      </c>
      <c r="AT162" s="90" t="s">
        <v>162</v>
      </c>
      <c r="AU162" s="90" t="s">
        <v>85</v>
      </c>
      <c r="AY162" s="7" t="s">
        <v>160</v>
      </c>
      <c r="BE162" s="91">
        <f>IF(N162="základní",J162,0)</f>
        <v>0</v>
      </c>
      <c r="BF162" s="91">
        <f>IF(N162="snížená",J162,0)</f>
        <v>0</v>
      </c>
      <c r="BG162" s="91">
        <f>IF(N162="zákl. přenesená",J162,0)</f>
        <v>0</v>
      </c>
      <c r="BH162" s="91">
        <f>IF(N162="sníž. přenesená",J162,0)</f>
        <v>0</v>
      </c>
      <c r="BI162" s="91">
        <f>IF(N162="nulová",J162,0)</f>
        <v>0</v>
      </c>
      <c r="BJ162" s="7" t="s">
        <v>85</v>
      </c>
      <c r="BK162" s="91">
        <f>ROUND(I162*H162,2)</f>
        <v>0</v>
      </c>
      <c r="BL162" s="7" t="s">
        <v>167</v>
      </c>
      <c r="BM162" s="90" t="s">
        <v>262</v>
      </c>
    </row>
    <row r="163" spans="2:65" s="14" customFormat="1" x14ac:dyDescent="0.2">
      <c r="B163" s="15"/>
      <c r="D163" s="92" t="s">
        <v>169</v>
      </c>
      <c r="F163" s="93" t="s">
        <v>263</v>
      </c>
      <c r="I163" s="143"/>
      <c r="L163" s="15"/>
      <c r="M163" s="94"/>
      <c r="T163" s="95"/>
      <c r="AT163" s="7" t="s">
        <v>169</v>
      </c>
      <c r="AU163" s="7" t="s">
        <v>85</v>
      </c>
    </row>
    <row r="164" spans="2:65" s="96" customFormat="1" x14ac:dyDescent="0.2">
      <c r="B164" s="97"/>
      <c r="D164" s="98" t="s">
        <v>171</v>
      </c>
      <c r="E164" s="99" t="s">
        <v>3</v>
      </c>
      <c r="F164" s="100" t="s">
        <v>264</v>
      </c>
      <c r="H164" s="99" t="s">
        <v>3</v>
      </c>
      <c r="I164" s="144"/>
      <c r="L164" s="97"/>
      <c r="M164" s="101"/>
      <c r="T164" s="102"/>
      <c r="AT164" s="99" t="s">
        <v>171</v>
      </c>
      <c r="AU164" s="99" t="s">
        <v>85</v>
      </c>
      <c r="AV164" s="96" t="s">
        <v>80</v>
      </c>
      <c r="AW164" s="96" t="s">
        <v>33</v>
      </c>
      <c r="AX164" s="96" t="s">
        <v>72</v>
      </c>
      <c r="AY164" s="99" t="s">
        <v>160</v>
      </c>
    </row>
    <row r="165" spans="2:65" s="103" customFormat="1" x14ac:dyDescent="0.2">
      <c r="B165" s="104"/>
      <c r="D165" s="98" t="s">
        <v>171</v>
      </c>
      <c r="E165" s="105" t="s">
        <v>3</v>
      </c>
      <c r="F165" s="106" t="s">
        <v>265</v>
      </c>
      <c r="H165" s="107">
        <v>68.444999999999993</v>
      </c>
      <c r="I165" s="145"/>
      <c r="L165" s="104"/>
      <c r="M165" s="108"/>
      <c r="T165" s="109"/>
      <c r="AT165" s="105" t="s">
        <v>171</v>
      </c>
      <c r="AU165" s="105" t="s">
        <v>85</v>
      </c>
      <c r="AV165" s="103" t="s">
        <v>85</v>
      </c>
      <c r="AW165" s="103" t="s">
        <v>33</v>
      </c>
      <c r="AX165" s="103" t="s">
        <v>72</v>
      </c>
      <c r="AY165" s="105" t="s">
        <v>160</v>
      </c>
    </row>
    <row r="166" spans="2:65" s="96" customFormat="1" x14ac:dyDescent="0.2">
      <c r="B166" s="97"/>
      <c r="D166" s="98" t="s">
        <v>171</v>
      </c>
      <c r="E166" s="99" t="s">
        <v>3</v>
      </c>
      <c r="F166" s="100" t="s">
        <v>266</v>
      </c>
      <c r="H166" s="99" t="s">
        <v>3</v>
      </c>
      <c r="I166" s="144"/>
      <c r="L166" s="97"/>
      <c r="M166" s="101"/>
      <c r="T166" s="102"/>
      <c r="AT166" s="99" t="s">
        <v>171</v>
      </c>
      <c r="AU166" s="99" t="s">
        <v>85</v>
      </c>
      <c r="AV166" s="96" t="s">
        <v>80</v>
      </c>
      <c r="AW166" s="96" t="s">
        <v>33</v>
      </c>
      <c r="AX166" s="96" t="s">
        <v>72</v>
      </c>
      <c r="AY166" s="99" t="s">
        <v>160</v>
      </c>
    </row>
    <row r="167" spans="2:65" s="103" customFormat="1" x14ac:dyDescent="0.2">
      <c r="B167" s="104"/>
      <c r="D167" s="98" t="s">
        <v>171</v>
      </c>
      <c r="E167" s="105" t="s">
        <v>3</v>
      </c>
      <c r="F167" s="106" t="s">
        <v>267</v>
      </c>
      <c r="H167" s="107">
        <v>62.616</v>
      </c>
      <c r="I167" s="145"/>
      <c r="L167" s="104"/>
      <c r="M167" s="108"/>
      <c r="T167" s="109"/>
      <c r="AT167" s="105" t="s">
        <v>171</v>
      </c>
      <c r="AU167" s="105" t="s">
        <v>85</v>
      </c>
      <c r="AV167" s="103" t="s">
        <v>85</v>
      </c>
      <c r="AW167" s="103" t="s">
        <v>33</v>
      </c>
      <c r="AX167" s="103" t="s">
        <v>72</v>
      </c>
      <c r="AY167" s="105" t="s">
        <v>160</v>
      </c>
    </row>
    <row r="168" spans="2:65" s="110" customFormat="1" x14ac:dyDescent="0.2">
      <c r="B168" s="111"/>
      <c r="D168" s="98" t="s">
        <v>171</v>
      </c>
      <c r="E168" s="112" t="s">
        <v>3</v>
      </c>
      <c r="F168" s="113" t="s">
        <v>182</v>
      </c>
      <c r="H168" s="114">
        <v>131.06100000000001</v>
      </c>
      <c r="I168" s="146"/>
      <c r="L168" s="111"/>
      <c r="M168" s="115"/>
      <c r="T168" s="116"/>
      <c r="AT168" s="112" t="s">
        <v>171</v>
      </c>
      <c r="AU168" s="112" t="s">
        <v>85</v>
      </c>
      <c r="AV168" s="110" t="s">
        <v>167</v>
      </c>
      <c r="AW168" s="110" t="s">
        <v>33</v>
      </c>
      <c r="AX168" s="110" t="s">
        <v>80</v>
      </c>
      <c r="AY168" s="112" t="s">
        <v>160</v>
      </c>
    </row>
    <row r="169" spans="2:65" s="14" customFormat="1" ht="16.5" customHeight="1" x14ac:dyDescent="0.2">
      <c r="B169" s="15"/>
      <c r="C169" s="80" t="s">
        <v>9</v>
      </c>
      <c r="D169" s="80" t="s">
        <v>162</v>
      </c>
      <c r="E169" s="81" t="s">
        <v>268</v>
      </c>
      <c r="F169" s="82" t="s">
        <v>269</v>
      </c>
      <c r="G169" s="83" t="s">
        <v>165</v>
      </c>
      <c r="H169" s="84">
        <v>1.069</v>
      </c>
      <c r="I169" s="142"/>
      <c r="J169" s="85">
        <f>ROUND(I169*H169,2)</f>
        <v>0</v>
      </c>
      <c r="K169" s="82" t="s">
        <v>166</v>
      </c>
      <c r="L169" s="15"/>
      <c r="M169" s="86" t="s">
        <v>3</v>
      </c>
      <c r="N169" s="87" t="s">
        <v>44</v>
      </c>
      <c r="O169" s="88">
        <v>5.6230000000000002</v>
      </c>
      <c r="P169" s="88">
        <f>O169*H169</f>
        <v>6.0109870000000001</v>
      </c>
      <c r="Q169" s="88">
        <v>2.6446800000000001</v>
      </c>
      <c r="R169" s="88">
        <f>Q169*H169</f>
        <v>2.8271629200000001</v>
      </c>
      <c r="S169" s="88">
        <v>0</v>
      </c>
      <c r="T169" s="89">
        <f>S169*H169</f>
        <v>0</v>
      </c>
      <c r="AR169" s="90" t="s">
        <v>167</v>
      </c>
      <c r="AT169" s="90" t="s">
        <v>162</v>
      </c>
      <c r="AU169" s="90" t="s">
        <v>85</v>
      </c>
      <c r="AY169" s="7" t="s">
        <v>160</v>
      </c>
      <c r="BE169" s="91">
        <f>IF(N169="základní",J169,0)</f>
        <v>0</v>
      </c>
      <c r="BF169" s="91">
        <f>IF(N169="snížená",J169,0)</f>
        <v>0</v>
      </c>
      <c r="BG169" s="91">
        <f>IF(N169="zákl. přenesená",J169,0)</f>
        <v>0</v>
      </c>
      <c r="BH169" s="91">
        <f>IF(N169="sníž. přenesená",J169,0)</f>
        <v>0</v>
      </c>
      <c r="BI169" s="91">
        <f>IF(N169="nulová",J169,0)</f>
        <v>0</v>
      </c>
      <c r="BJ169" s="7" t="s">
        <v>85</v>
      </c>
      <c r="BK169" s="91">
        <f>ROUND(I169*H169,2)</f>
        <v>0</v>
      </c>
      <c r="BL169" s="7" t="s">
        <v>167</v>
      </c>
      <c r="BM169" s="90" t="s">
        <v>270</v>
      </c>
    </row>
    <row r="170" spans="2:65" s="14" customFormat="1" x14ac:dyDescent="0.2">
      <c r="B170" s="15"/>
      <c r="D170" s="92" t="s">
        <v>169</v>
      </c>
      <c r="F170" s="93" t="s">
        <v>271</v>
      </c>
      <c r="I170" s="143"/>
      <c r="L170" s="15"/>
      <c r="M170" s="94"/>
      <c r="T170" s="95"/>
      <c r="AT170" s="7" t="s">
        <v>169</v>
      </c>
      <c r="AU170" s="7" t="s">
        <v>85</v>
      </c>
    </row>
    <row r="171" spans="2:65" s="103" customFormat="1" x14ac:dyDescent="0.2">
      <c r="B171" s="104"/>
      <c r="D171" s="98" t="s">
        <v>171</v>
      </c>
      <c r="E171" s="105" t="s">
        <v>3</v>
      </c>
      <c r="F171" s="106" t="s">
        <v>272</v>
      </c>
      <c r="H171" s="107">
        <v>1.069</v>
      </c>
      <c r="I171" s="145"/>
      <c r="L171" s="104"/>
      <c r="M171" s="108"/>
      <c r="T171" s="109"/>
      <c r="AT171" s="105" t="s">
        <v>171</v>
      </c>
      <c r="AU171" s="105" t="s">
        <v>85</v>
      </c>
      <c r="AV171" s="103" t="s">
        <v>85</v>
      </c>
      <c r="AW171" s="103" t="s">
        <v>33</v>
      </c>
      <c r="AX171" s="103" t="s">
        <v>80</v>
      </c>
      <c r="AY171" s="105" t="s">
        <v>160</v>
      </c>
    </row>
    <row r="172" spans="2:65" s="68" customFormat="1" ht="22.9" customHeight="1" x14ac:dyDescent="0.2">
      <c r="B172" s="69"/>
      <c r="D172" s="70" t="s">
        <v>71</v>
      </c>
      <c r="E172" s="78" t="s">
        <v>167</v>
      </c>
      <c r="F172" s="78" t="s">
        <v>273</v>
      </c>
      <c r="I172" s="147"/>
      <c r="J172" s="79">
        <f>BK172</f>
        <v>0</v>
      </c>
      <c r="L172" s="69"/>
      <c r="M172" s="73"/>
      <c r="P172" s="74">
        <f>SUM(P173:P198)</f>
        <v>9996.9789029999993</v>
      </c>
      <c r="R172" s="74">
        <f>SUM(R173:R198)</f>
        <v>5.0491202800000003</v>
      </c>
      <c r="T172" s="75">
        <f>SUM(T173:T198)</f>
        <v>0</v>
      </c>
      <c r="AR172" s="70" t="s">
        <v>80</v>
      </c>
      <c r="AT172" s="76" t="s">
        <v>71</v>
      </c>
      <c r="AU172" s="76" t="s">
        <v>80</v>
      </c>
      <c r="AY172" s="70" t="s">
        <v>160</v>
      </c>
      <c r="BK172" s="77">
        <f>SUM(BK173:BK198)</f>
        <v>0</v>
      </c>
    </row>
    <row r="173" spans="2:65" s="14" customFormat="1" ht="49.15" customHeight="1" x14ac:dyDescent="0.2">
      <c r="B173" s="15"/>
      <c r="C173" s="80" t="s">
        <v>274</v>
      </c>
      <c r="D173" s="80" t="s">
        <v>162</v>
      </c>
      <c r="E173" s="81" t="s">
        <v>275</v>
      </c>
      <c r="F173" s="82" t="s">
        <v>276</v>
      </c>
      <c r="G173" s="83" t="s">
        <v>165</v>
      </c>
      <c r="H173" s="84">
        <v>0.58599999999999997</v>
      </c>
      <c r="I173" s="142"/>
      <c r="J173" s="85">
        <f>ROUND(I173*H173,2)</f>
        <v>0</v>
      </c>
      <c r="K173" s="82" t="s">
        <v>166</v>
      </c>
      <c r="L173" s="15"/>
      <c r="M173" s="86" t="s">
        <v>3</v>
      </c>
      <c r="N173" s="87" t="s">
        <v>44</v>
      </c>
      <c r="O173" s="88">
        <v>1.224</v>
      </c>
      <c r="P173" s="88">
        <f>O173*H173</f>
        <v>0.7172639999999999</v>
      </c>
      <c r="Q173" s="88">
        <v>2.5020099999999998</v>
      </c>
      <c r="R173" s="88">
        <f>Q173*H173</f>
        <v>1.4661778599999997</v>
      </c>
      <c r="S173" s="88">
        <v>0</v>
      </c>
      <c r="T173" s="89">
        <f>S173*H173</f>
        <v>0</v>
      </c>
      <c r="AR173" s="90" t="s">
        <v>167</v>
      </c>
      <c r="AT173" s="90" t="s">
        <v>162</v>
      </c>
      <c r="AU173" s="90" t="s">
        <v>85</v>
      </c>
      <c r="AY173" s="7" t="s">
        <v>160</v>
      </c>
      <c r="BE173" s="91">
        <f>IF(N173="základní",J173,0)</f>
        <v>0</v>
      </c>
      <c r="BF173" s="91">
        <f>IF(N173="snížená",J173,0)</f>
        <v>0</v>
      </c>
      <c r="BG173" s="91">
        <f>IF(N173="zákl. přenesená",J173,0)</f>
        <v>0</v>
      </c>
      <c r="BH173" s="91">
        <f>IF(N173="sníž. přenesená",J173,0)</f>
        <v>0</v>
      </c>
      <c r="BI173" s="91">
        <f>IF(N173="nulová",J173,0)</f>
        <v>0</v>
      </c>
      <c r="BJ173" s="7" t="s">
        <v>85</v>
      </c>
      <c r="BK173" s="91">
        <f>ROUND(I173*H173,2)</f>
        <v>0</v>
      </c>
      <c r="BL173" s="7" t="s">
        <v>167</v>
      </c>
      <c r="BM173" s="90" t="s">
        <v>277</v>
      </c>
    </row>
    <row r="174" spans="2:65" s="14" customFormat="1" x14ac:dyDescent="0.2">
      <c r="B174" s="15"/>
      <c r="D174" s="92" t="s">
        <v>169</v>
      </c>
      <c r="F174" s="93" t="s">
        <v>278</v>
      </c>
      <c r="I174" s="143"/>
      <c r="L174" s="15"/>
      <c r="M174" s="94"/>
      <c r="T174" s="95"/>
      <c r="AT174" s="7" t="s">
        <v>169</v>
      </c>
      <c r="AU174" s="7" t="s">
        <v>85</v>
      </c>
    </row>
    <row r="175" spans="2:65" s="96" customFormat="1" x14ac:dyDescent="0.2">
      <c r="B175" s="97"/>
      <c r="D175" s="98" t="s">
        <v>171</v>
      </c>
      <c r="E175" s="99" t="s">
        <v>3</v>
      </c>
      <c r="F175" s="100" t="s">
        <v>279</v>
      </c>
      <c r="H175" s="99" t="s">
        <v>3</v>
      </c>
      <c r="I175" s="144"/>
      <c r="L175" s="97"/>
      <c r="M175" s="101"/>
      <c r="T175" s="102"/>
      <c r="AT175" s="99" t="s">
        <v>171</v>
      </c>
      <c r="AU175" s="99" t="s">
        <v>85</v>
      </c>
      <c r="AV175" s="96" t="s">
        <v>80</v>
      </c>
      <c r="AW175" s="96" t="s">
        <v>33</v>
      </c>
      <c r="AX175" s="96" t="s">
        <v>72</v>
      </c>
      <c r="AY175" s="99" t="s">
        <v>160</v>
      </c>
    </row>
    <row r="176" spans="2:65" s="103" customFormat="1" x14ac:dyDescent="0.2">
      <c r="B176" s="104"/>
      <c r="D176" s="98" t="s">
        <v>171</v>
      </c>
      <c r="E176" s="105" t="s">
        <v>3</v>
      </c>
      <c r="F176" s="106" t="s">
        <v>280</v>
      </c>
      <c r="H176" s="107">
        <v>0.58599999999999997</v>
      </c>
      <c r="I176" s="145"/>
      <c r="L176" s="104"/>
      <c r="M176" s="108"/>
      <c r="T176" s="109"/>
      <c r="AT176" s="105" t="s">
        <v>171</v>
      </c>
      <c r="AU176" s="105" t="s">
        <v>85</v>
      </c>
      <c r="AV176" s="103" t="s">
        <v>85</v>
      </c>
      <c r="AW176" s="103" t="s">
        <v>33</v>
      </c>
      <c r="AX176" s="103" t="s">
        <v>80</v>
      </c>
      <c r="AY176" s="105" t="s">
        <v>160</v>
      </c>
    </row>
    <row r="177" spans="2:65" s="14" customFormat="1" ht="49.15" customHeight="1" x14ac:dyDescent="0.2">
      <c r="B177" s="15"/>
      <c r="C177" s="80" t="s">
        <v>281</v>
      </c>
      <c r="D177" s="80" t="s">
        <v>162</v>
      </c>
      <c r="E177" s="81" t="s">
        <v>282</v>
      </c>
      <c r="F177" s="82" t="s">
        <v>283</v>
      </c>
      <c r="G177" s="83" t="s">
        <v>212</v>
      </c>
      <c r="H177" s="84">
        <v>3.1230000000000002</v>
      </c>
      <c r="I177" s="142"/>
      <c r="J177" s="85">
        <f>ROUND(I177*H177,2)</f>
        <v>0</v>
      </c>
      <c r="K177" s="82" t="s">
        <v>166</v>
      </c>
      <c r="L177" s="15"/>
      <c r="M177" s="86" t="s">
        <v>3</v>
      </c>
      <c r="N177" s="87" t="s">
        <v>44</v>
      </c>
      <c r="O177" s="88">
        <v>0.38800000000000001</v>
      </c>
      <c r="P177" s="88">
        <f>O177*H177</f>
        <v>1.211724</v>
      </c>
      <c r="Q177" s="88">
        <v>3.0589999999999999E-2</v>
      </c>
      <c r="R177" s="88">
        <f>Q177*H177</f>
        <v>9.5532569999999997E-2</v>
      </c>
      <c r="S177" s="88">
        <v>0</v>
      </c>
      <c r="T177" s="89">
        <f>S177*H177</f>
        <v>0</v>
      </c>
      <c r="AR177" s="90" t="s">
        <v>167</v>
      </c>
      <c r="AT177" s="90" t="s">
        <v>162</v>
      </c>
      <c r="AU177" s="90" t="s">
        <v>85</v>
      </c>
      <c r="AY177" s="7" t="s">
        <v>160</v>
      </c>
      <c r="BE177" s="91">
        <f>IF(N177="základní",J177,0)</f>
        <v>0</v>
      </c>
      <c r="BF177" s="91">
        <f>IF(N177="snížená",J177,0)</f>
        <v>0</v>
      </c>
      <c r="BG177" s="91">
        <f>IF(N177="zákl. přenesená",J177,0)</f>
        <v>0</v>
      </c>
      <c r="BH177" s="91">
        <f>IF(N177="sníž. přenesená",J177,0)</f>
        <v>0</v>
      </c>
      <c r="BI177" s="91">
        <f>IF(N177="nulová",J177,0)</f>
        <v>0</v>
      </c>
      <c r="BJ177" s="7" t="s">
        <v>85</v>
      </c>
      <c r="BK177" s="91">
        <f>ROUND(I177*H177,2)</f>
        <v>0</v>
      </c>
      <c r="BL177" s="7" t="s">
        <v>167</v>
      </c>
      <c r="BM177" s="90" t="s">
        <v>284</v>
      </c>
    </row>
    <row r="178" spans="2:65" s="14" customFormat="1" x14ac:dyDescent="0.2">
      <c r="B178" s="15"/>
      <c r="D178" s="92" t="s">
        <v>169</v>
      </c>
      <c r="F178" s="93" t="s">
        <v>285</v>
      </c>
      <c r="I178" s="143"/>
      <c r="L178" s="15"/>
      <c r="M178" s="94"/>
      <c r="T178" s="95"/>
      <c r="AT178" s="7" t="s">
        <v>169</v>
      </c>
      <c r="AU178" s="7" t="s">
        <v>85</v>
      </c>
    </row>
    <row r="179" spans="2:65" s="103" customFormat="1" x14ac:dyDescent="0.2">
      <c r="B179" s="104"/>
      <c r="D179" s="98" t="s">
        <v>171</v>
      </c>
      <c r="E179" s="105" t="s">
        <v>3</v>
      </c>
      <c r="F179" s="106" t="s">
        <v>286</v>
      </c>
      <c r="H179" s="107">
        <v>3.1230000000000002</v>
      </c>
      <c r="I179" s="145"/>
      <c r="L179" s="104"/>
      <c r="M179" s="108"/>
      <c r="T179" s="109"/>
      <c r="AT179" s="105" t="s">
        <v>171</v>
      </c>
      <c r="AU179" s="105" t="s">
        <v>85</v>
      </c>
      <c r="AV179" s="103" t="s">
        <v>85</v>
      </c>
      <c r="AW179" s="103" t="s">
        <v>33</v>
      </c>
      <c r="AX179" s="103" t="s">
        <v>80</v>
      </c>
      <c r="AY179" s="105" t="s">
        <v>160</v>
      </c>
    </row>
    <row r="180" spans="2:65" s="14" customFormat="1" ht="78" customHeight="1" x14ac:dyDescent="0.2">
      <c r="B180" s="15"/>
      <c r="C180" s="80" t="s">
        <v>287</v>
      </c>
      <c r="D180" s="80" t="s">
        <v>162</v>
      </c>
      <c r="E180" s="81" t="s">
        <v>288</v>
      </c>
      <c r="F180" s="82" t="s">
        <v>289</v>
      </c>
      <c r="G180" s="83" t="s">
        <v>198</v>
      </c>
      <c r="H180" s="84">
        <v>5.0000000000000001E-3</v>
      </c>
      <c r="I180" s="142"/>
      <c r="J180" s="85">
        <f>ROUND(I180*H180,2)</f>
        <v>0</v>
      </c>
      <c r="K180" s="82" t="s">
        <v>166</v>
      </c>
      <c r="L180" s="15"/>
      <c r="M180" s="86" t="s">
        <v>3</v>
      </c>
      <c r="N180" s="87" t="s">
        <v>44</v>
      </c>
      <c r="O180" s="88">
        <v>27.83</v>
      </c>
      <c r="P180" s="88">
        <f>O180*H180</f>
        <v>0.13915</v>
      </c>
      <c r="Q180" s="88">
        <v>1.05555</v>
      </c>
      <c r="R180" s="88">
        <f>Q180*H180</f>
        <v>5.2777500000000003E-3</v>
      </c>
      <c r="S180" s="88">
        <v>0</v>
      </c>
      <c r="T180" s="89">
        <f>S180*H180</f>
        <v>0</v>
      </c>
      <c r="AR180" s="90" t="s">
        <v>167</v>
      </c>
      <c r="AT180" s="90" t="s">
        <v>162</v>
      </c>
      <c r="AU180" s="90" t="s">
        <v>85</v>
      </c>
      <c r="AY180" s="7" t="s">
        <v>160</v>
      </c>
      <c r="BE180" s="91">
        <f>IF(N180="základní",J180,0)</f>
        <v>0</v>
      </c>
      <c r="BF180" s="91">
        <f>IF(N180="snížená",J180,0)</f>
        <v>0</v>
      </c>
      <c r="BG180" s="91">
        <f>IF(N180="zákl. přenesená",J180,0)</f>
        <v>0</v>
      </c>
      <c r="BH180" s="91">
        <f>IF(N180="sníž. přenesená",J180,0)</f>
        <v>0</v>
      </c>
      <c r="BI180" s="91">
        <f>IF(N180="nulová",J180,0)</f>
        <v>0</v>
      </c>
      <c r="BJ180" s="7" t="s">
        <v>85</v>
      </c>
      <c r="BK180" s="91">
        <f>ROUND(I180*H180,2)</f>
        <v>0</v>
      </c>
      <c r="BL180" s="7" t="s">
        <v>167</v>
      </c>
      <c r="BM180" s="90" t="s">
        <v>290</v>
      </c>
    </row>
    <row r="181" spans="2:65" s="14" customFormat="1" x14ac:dyDescent="0.2">
      <c r="B181" s="15"/>
      <c r="D181" s="92" t="s">
        <v>169</v>
      </c>
      <c r="F181" s="93" t="s">
        <v>291</v>
      </c>
      <c r="I181" s="143"/>
      <c r="L181" s="15"/>
      <c r="M181" s="94"/>
      <c r="T181" s="95"/>
      <c r="AT181" s="7" t="s">
        <v>169</v>
      </c>
      <c r="AU181" s="7" t="s">
        <v>85</v>
      </c>
    </row>
    <row r="182" spans="2:65" s="96" customFormat="1" x14ac:dyDescent="0.2">
      <c r="B182" s="97"/>
      <c r="D182" s="98" t="s">
        <v>171</v>
      </c>
      <c r="E182" s="99" t="s">
        <v>3</v>
      </c>
      <c r="F182" s="100" t="s">
        <v>292</v>
      </c>
      <c r="H182" s="99" t="s">
        <v>3</v>
      </c>
      <c r="I182" s="144"/>
      <c r="L182" s="97"/>
      <c r="M182" s="101"/>
      <c r="T182" s="102"/>
      <c r="AT182" s="99" t="s">
        <v>171</v>
      </c>
      <c r="AU182" s="99" t="s">
        <v>85</v>
      </c>
      <c r="AV182" s="96" t="s">
        <v>80</v>
      </c>
      <c r="AW182" s="96" t="s">
        <v>33</v>
      </c>
      <c r="AX182" s="96" t="s">
        <v>72</v>
      </c>
      <c r="AY182" s="99" t="s">
        <v>160</v>
      </c>
    </row>
    <row r="183" spans="2:65" s="103" customFormat="1" x14ac:dyDescent="0.2">
      <c r="B183" s="104"/>
      <c r="D183" s="98" t="s">
        <v>171</v>
      </c>
      <c r="E183" s="105" t="s">
        <v>3</v>
      </c>
      <c r="F183" s="106" t="s">
        <v>293</v>
      </c>
      <c r="H183" s="107">
        <v>5.0000000000000001E-3</v>
      </c>
      <c r="I183" s="145"/>
      <c r="L183" s="104"/>
      <c r="M183" s="108"/>
      <c r="T183" s="109"/>
      <c r="AT183" s="105" t="s">
        <v>171</v>
      </c>
      <c r="AU183" s="105" t="s">
        <v>85</v>
      </c>
      <c r="AV183" s="103" t="s">
        <v>85</v>
      </c>
      <c r="AW183" s="103" t="s">
        <v>33</v>
      </c>
      <c r="AX183" s="103" t="s">
        <v>72</v>
      </c>
      <c r="AY183" s="105" t="s">
        <v>160</v>
      </c>
    </row>
    <row r="184" spans="2:65" s="110" customFormat="1" x14ac:dyDescent="0.2">
      <c r="B184" s="111"/>
      <c r="D184" s="98" t="s">
        <v>171</v>
      </c>
      <c r="E184" s="112" t="s">
        <v>3</v>
      </c>
      <c r="F184" s="113" t="s">
        <v>182</v>
      </c>
      <c r="H184" s="114">
        <v>5.0000000000000001E-3</v>
      </c>
      <c r="I184" s="146"/>
      <c r="L184" s="111"/>
      <c r="M184" s="115"/>
      <c r="T184" s="116"/>
      <c r="AT184" s="112" t="s">
        <v>171</v>
      </c>
      <c r="AU184" s="112" t="s">
        <v>85</v>
      </c>
      <c r="AV184" s="110" t="s">
        <v>167</v>
      </c>
      <c r="AW184" s="110" t="s">
        <v>33</v>
      </c>
      <c r="AX184" s="110" t="s">
        <v>80</v>
      </c>
      <c r="AY184" s="112" t="s">
        <v>160</v>
      </c>
    </row>
    <row r="185" spans="2:65" s="14" customFormat="1" ht="49.15" customHeight="1" x14ac:dyDescent="0.2">
      <c r="B185" s="15"/>
      <c r="C185" s="80" t="s">
        <v>294</v>
      </c>
      <c r="D185" s="80" t="s">
        <v>162</v>
      </c>
      <c r="E185" s="81" t="s">
        <v>295</v>
      </c>
      <c r="F185" s="82" t="s">
        <v>296</v>
      </c>
      <c r="G185" s="83" t="s">
        <v>165</v>
      </c>
      <c r="H185" s="84">
        <v>1.4450000000000001</v>
      </c>
      <c r="I185" s="142"/>
      <c r="J185" s="85">
        <f>ROUND(I185*H185,2)</f>
        <v>0</v>
      </c>
      <c r="K185" s="82" t="s">
        <v>297</v>
      </c>
      <c r="L185" s="15"/>
      <c r="M185" s="86" t="s">
        <v>3</v>
      </c>
      <c r="N185" s="87" t="s">
        <v>44</v>
      </c>
      <c r="O185" s="88">
        <v>16.620999999999999</v>
      </c>
      <c r="P185" s="88">
        <f>O185*H185</f>
        <v>24.017344999999999</v>
      </c>
      <c r="Q185" s="88">
        <v>2.40978</v>
      </c>
      <c r="R185" s="88">
        <f>Q185*H185</f>
        <v>3.4821321000000003</v>
      </c>
      <c r="S185" s="88">
        <v>0</v>
      </c>
      <c r="T185" s="89">
        <f>S185*H185</f>
        <v>0</v>
      </c>
      <c r="AR185" s="90" t="s">
        <v>167</v>
      </c>
      <c r="AT185" s="90" t="s">
        <v>162</v>
      </c>
      <c r="AU185" s="90" t="s">
        <v>85</v>
      </c>
      <c r="AY185" s="7" t="s">
        <v>160</v>
      </c>
      <c r="BE185" s="91">
        <f>IF(N185="základní",J185,0)</f>
        <v>0</v>
      </c>
      <c r="BF185" s="91">
        <f>IF(N185="snížená",J185,0)</f>
        <v>0</v>
      </c>
      <c r="BG185" s="91">
        <f>IF(N185="zákl. přenesená",J185,0)</f>
        <v>0</v>
      </c>
      <c r="BH185" s="91">
        <f>IF(N185="sníž. přenesená",J185,0)</f>
        <v>0</v>
      </c>
      <c r="BI185" s="91">
        <f>IF(N185="nulová",J185,0)</f>
        <v>0</v>
      </c>
      <c r="BJ185" s="7" t="s">
        <v>85</v>
      </c>
      <c r="BK185" s="91">
        <f>ROUND(I185*H185,2)</f>
        <v>0</v>
      </c>
      <c r="BL185" s="7" t="s">
        <v>167</v>
      </c>
      <c r="BM185" s="90" t="s">
        <v>298</v>
      </c>
    </row>
    <row r="186" spans="2:65" s="14" customFormat="1" x14ac:dyDescent="0.2">
      <c r="B186" s="15"/>
      <c r="D186" s="92" t="s">
        <v>169</v>
      </c>
      <c r="F186" s="93" t="s">
        <v>299</v>
      </c>
      <c r="I186" s="143"/>
      <c r="L186" s="15"/>
      <c r="M186" s="94"/>
      <c r="T186" s="95"/>
      <c r="AT186" s="7" t="s">
        <v>169</v>
      </c>
      <c r="AU186" s="7" t="s">
        <v>85</v>
      </c>
    </row>
    <row r="187" spans="2:65" s="96" customFormat="1" x14ac:dyDescent="0.2">
      <c r="B187" s="97"/>
      <c r="D187" s="98" t="s">
        <v>171</v>
      </c>
      <c r="E187" s="99" t="s">
        <v>3</v>
      </c>
      <c r="F187" s="100" t="s">
        <v>300</v>
      </c>
      <c r="H187" s="99" t="s">
        <v>3</v>
      </c>
      <c r="I187" s="144"/>
      <c r="L187" s="97"/>
      <c r="M187" s="101"/>
      <c r="T187" s="102"/>
      <c r="AT187" s="99" t="s">
        <v>171</v>
      </c>
      <c r="AU187" s="99" t="s">
        <v>85</v>
      </c>
      <c r="AV187" s="96" t="s">
        <v>80</v>
      </c>
      <c r="AW187" s="96" t="s">
        <v>33</v>
      </c>
      <c r="AX187" s="96" t="s">
        <v>72</v>
      </c>
      <c r="AY187" s="99" t="s">
        <v>160</v>
      </c>
    </row>
    <row r="188" spans="2:65" s="103" customFormat="1" x14ac:dyDescent="0.2">
      <c r="B188" s="104"/>
      <c r="D188" s="98" t="s">
        <v>171</v>
      </c>
      <c r="E188" s="105" t="s">
        <v>3</v>
      </c>
      <c r="F188" s="106" t="s">
        <v>301</v>
      </c>
      <c r="H188" s="107">
        <v>1.4450000000000001</v>
      </c>
      <c r="I188" s="145"/>
      <c r="L188" s="104"/>
      <c r="M188" s="108"/>
      <c r="T188" s="109"/>
      <c r="AT188" s="105" t="s">
        <v>171</v>
      </c>
      <c r="AU188" s="105" t="s">
        <v>85</v>
      </c>
      <c r="AV188" s="103" t="s">
        <v>85</v>
      </c>
      <c r="AW188" s="103" t="s">
        <v>33</v>
      </c>
      <c r="AX188" s="103" t="s">
        <v>80</v>
      </c>
      <c r="AY188" s="105" t="s">
        <v>160</v>
      </c>
    </row>
    <row r="189" spans="2:65" s="14" customFormat="1" ht="24.2" customHeight="1" x14ac:dyDescent="0.2">
      <c r="B189" s="15"/>
      <c r="C189" s="80" t="s">
        <v>302</v>
      </c>
      <c r="D189" s="80" t="s">
        <v>303</v>
      </c>
      <c r="E189" s="81" t="s">
        <v>304</v>
      </c>
      <c r="F189" s="82" t="s">
        <v>305</v>
      </c>
      <c r="G189" s="83" t="s">
        <v>165</v>
      </c>
      <c r="H189" s="84">
        <v>6.2619999999999996</v>
      </c>
      <c r="I189" s="142"/>
      <c r="J189" s="85">
        <f>ROUND(I189*H189,2)</f>
        <v>0</v>
      </c>
      <c r="K189" s="82" t="s">
        <v>166</v>
      </c>
      <c r="L189" s="15"/>
      <c r="M189" s="86" t="s">
        <v>3</v>
      </c>
      <c r="N189" s="87" t="s">
        <v>44</v>
      </c>
      <c r="O189" s="88">
        <v>660.24</v>
      </c>
      <c r="P189" s="88">
        <f>O189*H189</f>
        <v>4134.4228800000001</v>
      </c>
      <c r="Q189" s="88">
        <v>0</v>
      </c>
      <c r="R189" s="88">
        <f>Q189*H189</f>
        <v>0</v>
      </c>
      <c r="S189" s="88">
        <v>0</v>
      </c>
      <c r="T189" s="89">
        <f>S189*H189</f>
        <v>0</v>
      </c>
      <c r="AR189" s="90" t="s">
        <v>167</v>
      </c>
      <c r="AT189" s="90" t="s">
        <v>162</v>
      </c>
      <c r="AU189" s="90" t="s">
        <v>85</v>
      </c>
      <c r="AY189" s="7" t="s">
        <v>160</v>
      </c>
      <c r="BE189" s="91">
        <f>IF(N189="základní",J189,0)</f>
        <v>0</v>
      </c>
      <c r="BF189" s="91">
        <f>IF(N189="snížená",J189,0)</f>
        <v>0</v>
      </c>
      <c r="BG189" s="91">
        <f>IF(N189="zákl. přenesená",J189,0)</f>
        <v>0</v>
      </c>
      <c r="BH189" s="91">
        <f>IF(N189="sníž. přenesená",J189,0)</f>
        <v>0</v>
      </c>
      <c r="BI189" s="91">
        <f>IF(N189="nulová",J189,0)</f>
        <v>0</v>
      </c>
      <c r="BJ189" s="7" t="s">
        <v>85</v>
      </c>
      <c r="BK189" s="91">
        <f>ROUND(I189*H189,2)</f>
        <v>0</v>
      </c>
      <c r="BL189" s="7" t="s">
        <v>167</v>
      </c>
      <c r="BM189" s="90" t="s">
        <v>306</v>
      </c>
    </row>
    <row r="190" spans="2:65" s="14" customFormat="1" x14ac:dyDescent="0.2">
      <c r="B190" s="15"/>
      <c r="D190" s="92" t="s">
        <v>169</v>
      </c>
      <c r="F190" s="93" t="s">
        <v>307</v>
      </c>
      <c r="I190" s="143"/>
      <c r="L190" s="15"/>
      <c r="M190" s="94"/>
      <c r="T190" s="95"/>
      <c r="AT190" s="7" t="s">
        <v>169</v>
      </c>
      <c r="AU190" s="7" t="s">
        <v>85</v>
      </c>
    </row>
    <row r="191" spans="2:65" s="96" customFormat="1" x14ac:dyDescent="0.2">
      <c r="B191" s="97"/>
      <c r="D191" s="98" t="s">
        <v>171</v>
      </c>
      <c r="E191" s="99" t="s">
        <v>3</v>
      </c>
      <c r="F191" s="100" t="s">
        <v>266</v>
      </c>
      <c r="H191" s="99" t="s">
        <v>3</v>
      </c>
      <c r="I191" s="144"/>
      <c r="L191" s="97"/>
      <c r="M191" s="101"/>
      <c r="T191" s="102"/>
      <c r="AT191" s="99" t="s">
        <v>171</v>
      </c>
      <c r="AU191" s="99" t="s">
        <v>85</v>
      </c>
      <c r="AV191" s="96" t="s">
        <v>80</v>
      </c>
      <c r="AW191" s="96" t="s">
        <v>33</v>
      </c>
      <c r="AX191" s="96" t="s">
        <v>72</v>
      </c>
      <c r="AY191" s="99" t="s">
        <v>160</v>
      </c>
    </row>
    <row r="192" spans="2:65" s="103" customFormat="1" x14ac:dyDescent="0.2">
      <c r="B192" s="104"/>
      <c r="D192" s="98" t="s">
        <v>171</v>
      </c>
      <c r="E192" s="105" t="s">
        <v>3</v>
      </c>
      <c r="F192" s="106" t="s">
        <v>308</v>
      </c>
      <c r="H192" s="107">
        <v>6.2619999999999996</v>
      </c>
      <c r="I192" s="145"/>
      <c r="L192" s="104"/>
      <c r="M192" s="108"/>
      <c r="T192" s="109"/>
      <c r="AT192" s="105" t="s">
        <v>171</v>
      </c>
      <c r="AU192" s="105" t="s">
        <v>85</v>
      </c>
      <c r="AV192" s="103" t="s">
        <v>85</v>
      </c>
      <c r="AW192" s="103" t="s">
        <v>33</v>
      </c>
      <c r="AX192" s="103" t="s">
        <v>72</v>
      </c>
      <c r="AY192" s="105" t="s">
        <v>160</v>
      </c>
    </row>
    <row r="193" spans="2:65" s="110" customFormat="1" x14ac:dyDescent="0.2">
      <c r="B193" s="111"/>
      <c r="D193" s="98" t="s">
        <v>171</v>
      </c>
      <c r="E193" s="112" t="s">
        <v>3</v>
      </c>
      <c r="F193" s="113" t="s">
        <v>182</v>
      </c>
      <c r="H193" s="114">
        <v>6.2619999999999996</v>
      </c>
      <c r="I193" s="146"/>
      <c r="L193" s="111"/>
      <c r="M193" s="115"/>
      <c r="T193" s="116"/>
      <c r="AT193" s="112" t="s">
        <v>171</v>
      </c>
      <c r="AU193" s="112" t="s">
        <v>85</v>
      </c>
      <c r="AV193" s="110" t="s">
        <v>167</v>
      </c>
      <c r="AW193" s="110" t="s">
        <v>33</v>
      </c>
      <c r="AX193" s="110" t="s">
        <v>80</v>
      </c>
      <c r="AY193" s="112" t="s">
        <v>160</v>
      </c>
    </row>
    <row r="194" spans="2:65" s="14" customFormat="1" ht="24.2" customHeight="1" x14ac:dyDescent="0.2">
      <c r="B194" s="15"/>
      <c r="C194" s="80" t="s">
        <v>309</v>
      </c>
      <c r="D194" s="80" t="s">
        <v>303</v>
      </c>
      <c r="E194" s="81" t="s">
        <v>310</v>
      </c>
      <c r="F194" s="82" t="s">
        <v>311</v>
      </c>
      <c r="G194" s="83" t="s">
        <v>212</v>
      </c>
      <c r="H194" s="84">
        <v>24.585999999999999</v>
      </c>
      <c r="I194" s="142"/>
      <c r="J194" s="85">
        <f>ROUND(I194*H194,2)</f>
        <v>0</v>
      </c>
      <c r="K194" s="82" t="s">
        <v>166</v>
      </c>
      <c r="L194" s="15"/>
      <c r="M194" s="86" t="s">
        <v>3</v>
      </c>
      <c r="N194" s="87" t="s">
        <v>44</v>
      </c>
      <c r="O194" s="88">
        <v>237.39</v>
      </c>
      <c r="P194" s="88">
        <f>O194*H194</f>
        <v>5836.4705399999993</v>
      </c>
      <c r="Q194" s="88">
        <v>0</v>
      </c>
      <c r="R194" s="88">
        <f>Q194*H194</f>
        <v>0</v>
      </c>
      <c r="S194" s="88">
        <v>0</v>
      </c>
      <c r="T194" s="89">
        <f>S194*H194</f>
        <v>0</v>
      </c>
      <c r="AR194" s="90" t="s">
        <v>167</v>
      </c>
      <c r="AT194" s="90" t="s">
        <v>162</v>
      </c>
      <c r="AU194" s="90" t="s">
        <v>85</v>
      </c>
      <c r="AY194" s="7" t="s">
        <v>160</v>
      </c>
      <c r="BE194" s="91">
        <f>IF(N194="základní",J194,0)</f>
        <v>0</v>
      </c>
      <c r="BF194" s="91">
        <f>IF(N194="snížená",J194,0)</f>
        <v>0</v>
      </c>
      <c r="BG194" s="91">
        <f>IF(N194="zákl. přenesená",J194,0)</f>
        <v>0</v>
      </c>
      <c r="BH194" s="91">
        <f>IF(N194="sníž. přenesená",J194,0)</f>
        <v>0</v>
      </c>
      <c r="BI194" s="91">
        <f>IF(N194="nulová",J194,0)</f>
        <v>0</v>
      </c>
      <c r="BJ194" s="7" t="s">
        <v>85</v>
      </c>
      <c r="BK194" s="91">
        <f>ROUND(I194*H194,2)</f>
        <v>0</v>
      </c>
      <c r="BL194" s="7" t="s">
        <v>167</v>
      </c>
      <c r="BM194" s="90" t="s">
        <v>312</v>
      </c>
    </row>
    <row r="195" spans="2:65" s="14" customFormat="1" x14ac:dyDescent="0.2">
      <c r="B195" s="15"/>
      <c r="D195" s="92" t="s">
        <v>169</v>
      </c>
      <c r="F195" s="93" t="s">
        <v>313</v>
      </c>
      <c r="I195" s="143"/>
      <c r="L195" s="15"/>
      <c r="M195" s="94"/>
      <c r="T195" s="95"/>
      <c r="AT195" s="7" t="s">
        <v>169</v>
      </c>
      <c r="AU195" s="7" t="s">
        <v>85</v>
      </c>
    </row>
    <row r="196" spans="2:65" s="96" customFormat="1" x14ac:dyDescent="0.2">
      <c r="B196" s="97"/>
      <c r="D196" s="98" t="s">
        <v>171</v>
      </c>
      <c r="E196" s="99" t="s">
        <v>3</v>
      </c>
      <c r="F196" s="100" t="s">
        <v>314</v>
      </c>
      <c r="H196" s="99" t="s">
        <v>3</v>
      </c>
      <c r="I196" s="144"/>
      <c r="L196" s="97"/>
      <c r="M196" s="101"/>
      <c r="T196" s="102"/>
      <c r="AT196" s="99" t="s">
        <v>171</v>
      </c>
      <c r="AU196" s="99" t="s">
        <v>85</v>
      </c>
      <c r="AV196" s="96" t="s">
        <v>80</v>
      </c>
      <c r="AW196" s="96" t="s">
        <v>33</v>
      </c>
      <c r="AX196" s="96" t="s">
        <v>72</v>
      </c>
      <c r="AY196" s="99" t="s">
        <v>160</v>
      </c>
    </row>
    <row r="197" spans="2:65" s="103" customFormat="1" x14ac:dyDescent="0.2">
      <c r="B197" s="104"/>
      <c r="D197" s="98" t="s">
        <v>171</v>
      </c>
      <c r="E197" s="105" t="s">
        <v>3</v>
      </c>
      <c r="F197" s="106" t="s">
        <v>315</v>
      </c>
      <c r="H197" s="107">
        <v>24.585999999999999</v>
      </c>
      <c r="I197" s="145"/>
      <c r="L197" s="104"/>
      <c r="M197" s="108"/>
      <c r="T197" s="109"/>
      <c r="AT197" s="105" t="s">
        <v>171</v>
      </c>
      <c r="AU197" s="105" t="s">
        <v>85</v>
      </c>
      <c r="AV197" s="103" t="s">
        <v>85</v>
      </c>
      <c r="AW197" s="103" t="s">
        <v>33</v>
      </c>
      <c r="AX197" s="103" t="s">
        <v>72</v>
      </c>
      <c r="AY197" s="105" t="s">
        <v>160</v>
      </c>
    </row>
    <row r="198" spans="2:65" s="110" customFormat="1" x14ac:dyDescent="0.2">
      <c r="B198" s="111"/>
      <c r="D198" s="98" t="s">
        <v>171</v>
      </c>
      <c r="E198" s="112" t="s">
        <v>3</v>
      </c>
      <c r="F198" s="113" t="s">
        <v>182</v>
      </c>
      <c r="H198" s="114">
        <v>24.585999999999999</v>
      </c>
      <c r="I198" s="146"/>
      <c r="L198" s="111"/>
      <c r="M198" s="115"/>
      <c r="T198" s="116"/>
      <c r="AT198" s="112" t="s">
        <v>171</v>
      </c>
      <c r="AU198" s="112" t="s">
        <v>85</v>
      </c>
      <c r="AV198" s="110" t="s">
        <v>167</v>
      </c>
      <c r="AW198" s="110" t="s">
        <v>33</v>
      </c>
      <c r="AX198" s="110" t="s">
        <v>80</v>
      </c>
      <c r="AY198" s="112" t="s">
        <v>160</v>
      </c>
    </row>
    <row r="199" spans="2:65" s="68" customFormat="1" ht="22.9" customHeight="1" x14ac:dyDescent="0.2">
      <c r="B199" s="69"/>
      <c r="D199" s="70" t="s">
        <v>71</v>
      </c>
      <c r="E199" s="78" t="s">
        <v>203</v>
      </c>
      <c r="F199" s="78" t="s">
        <v>316</v>
      </c>
      <c r="I199" s="147"/>
      <c r="J199" s="79">
        <f>BK199</f>
        <v>0</v>
      </c>
      <c r="L199" s="69"/>
      <c r="M199" s="73"/>
      <c r="P199" s="74">
        <f>SUM(P200:P332)</f>
        <v>84665.160978000014</v>
      </c>
      <c r="R199" s="74">
        <f>SUM(R200:R332)</f>
        <v>54.42573646000001</v>
      </c>
      <c r="T199" s="75">
        <f>SUM(T200:T332)</f>
        <v>0</v>
      </c>
      <c r="AR199" s="70" t="s">
        <v>80</v>
      </c>
      <c r="AT199" s="76" t="s">
        <v>71</v>
      </c>
      <c r="AU199" s="76" t="s">
        <v>80</v>
      </c>
      <c r="AY199" s="70" t="s">
        <v>160</v>
      </c>
      <c r="BK199" s="77">
        <f>SUM(BK200:BK332)</f>
        <v>0</v>
      </c>
    </row>
    <row r="200" spans="2:65" s="14" customFormat="1" ht="49.15" customHeight="1" x14ac:dyDescent="0.2">
      <c r="B200" s="15"/>
      <c r="C200" s="80" t="s">
        <v>317</v>
      </c>
      <c r="D200" s="80" t="s">
        <v>162</v>
      </c>
      <c r="E200" s="81" t="s">
        <v>318</v>
      </c>
      <c r="F200" s="82" t="s">
        <v>319</v>
      </c>
      <c r="G200" s="83" t="s">
        <v>212</v>
      </c>
      <c r="H200" s="84">
        <v>205.488</v>
      </c>
      <c r="I200" s="142"/>
      <c r="J200" s="85">
        <f>ROUND(I200*H200,2)</f>
        <v>0</v>
      </c>
      <c r="K200" s="82" t="s">
        <v>166</v>
      </c>
      <c r="L200" s="15"/>
      <c r="M200" s="86" t="s">
        <v>3</v>
      </c>
      <c r="N200" s="87" t="s">
        <v>44</v>
      </c>
      <c r="O200" s="88">
        <v>0.84299999999999997</v>
      </c>
      <c r="P200" s="88">
        <f>O200*H200</f>
        <v>173.226384</v>
      </c>
      <c r="Q200" s="88">
        <v>3.3300000000000003E-2</v>
      </c>
      <c r="R200" s="88">
        <f>Q200*H200</f>
        <v>6.8427504000000008</v>
      </c>
      <c r="S200" s="88">
        <v>0</v>
      </c>
      <c r="T200" s="89">
        <f>S200*H200</f>
        <v>0</v>
      </c>
      <c r="AR200" s="90" t="s">
        <v>167</v>
      </c>
      <c r="AT200" s="90" t="s">
        <v>162</v>
      </c>
      <c r="AU200" s="90" t="s">
        <v>85</v>
      </c>
      <c r="AY200" s="7" t="s">
        <v>160</v>
      </c>
      <c r="BE200" s="91">
        <f>IF(N200="základní",J200,0)</f>
        <v>0</v>
      </c>
      <c r="BF200" s="91">
        <f>IF(N200="snížená",J200,0)</f>
        <v>0</v>
      </c>
      <c r="BG200" s="91">
        <f>IF(N200="zákl. přenesená",J200,0)</f>
        <v>0</v>
      </c>
      <c r="BH200" s="91">
        <f>IF(N200="sníž. přenesená",J200,0)</f>
        <v>0</v>
      </c>
      <c r="BI200" s="91">
        <f>IF(N200="nulová",J200,0)</f>
        <v>0</v>
      </c>
      <c r="BJ200" s="7" t="s">
        <v>85</v>
      </c>
      <c r="BK200" s="91">
        <f>ROUND(I200*H200,2)</f>
        <v>0</v>
      </c>
      <c r="BL200" s="7" t="s">
        <v>167</v>
      </c>
      <c r="BM200" s="90" t="s">
        <v>320</v>
      </c>
    </row>
    <row r="201" spans="2:65" s="14" customFormat="1" x14ac:dyDescent="0.2">
      <c r="B201" s="15"/>
      <c r="D201" s="92" t="s">
        <v>169</v>
      </c>
      <c r="F201" s="93" t="s">
        <v>321</v>
      </c>
      <c r="I201" s="143"/>
      <c r="L201" s="15"/>
      <c r="M201" s="94"/>
      <c r="T201" s="95"/>
      <c r="AT201" s="7" t="s">
        <v>169</v>
      </c>
      <c r="AU201" s="7" t="s">
        <v>85</v>
      </c>
    </row>
    <row r="202" spans="2:65" s="96" customFormat="1" x14ac:dyDescent="0.2">
      <c r="B202" s="97"/>
      <c r="D202" s="98" t="s">
        <v>171</v>
      </c>
      <c r="E202" s="99" t="s">
        <v>3</v>
      </c>
      <c r="F202" s="100" t="s">
        <v>322</v>
      </c>
      <c r="H202" s="99" t="s">
        <v>3</v>
      </c>
      <c r="I202" s="144"/>
      <c r="L202" s="97"/>
      <c r="M202" s="101"/>
      <c r="T202" s="102"/>
      <c r="AT202" s="99" t="s">
        <v>171</v>
      </c>
      <c r="AU202" s="99" t="s">
        <v>85</v>
      </c>
      <c r="AV202" s="96" t="s">
        <v>80</v>
      </c>
      <c r="AW202" s="96" t="s">
        <v>33</v>
      </c>
      <c r="AX202" s="96" t="s">
        <v>72</v>
      </c>
      <c r="AY202" s="99" t="s">
        <v>160</v>
      </c>
    </row>
    <row r="203" spans="2:65" s="103" customFormat="1" x14ac:dyDescent="0.2">
      <c r="B203" s="104"/>
      <c r="D203" s="98" t="s">
        <v>171</v>
      </c>
      <c r="E203" s="105" t="s">
        <v>3</v>
      </c>
      <c r="F203" s="106" t="s">
        <v>323</v>
      </c>
      <c r="H203" s="107">
        <v>205.488</v>
      </c>
      <c r="I203" s="145"/>
      <c r="L203" s="104"/>
      <c r="M203" s="108"/>
      <c r="T203" s="109"/>
      <c r="AT203" s="105" t="s">
        <v>171</v>
      </c>
      <c r="AU203" s="105" t="s">
        <v>85</v>
      </c>
      <c r="AV203" s="103" t="s">
        <v>85</v>
      </c>
      <c r="AW203" s="103" t="s">
        <v>33</v>
      </c>
      <c r="AX203" s="103" t="s">
        <v>80</v>
      </c>
      <c r="AY203" s="105" t="s">
        <v>160</v>
      </c>
    </row>
    <row r="204" spans="2:65" s="14" customFormat="1" ht="49.15" customHeight="1" x14ac:dyDescent="0.2">
      <c r="B204" s="15"/>
      <c r="C204" s="80" t="s">
        <v>8</v>
      </c>
      <c r="D204" s="80" t="s">
        <v>162</v>
      </c>
      <c r="E204" s="81" t="s">
        <v>324</v>
      </c>
      <c r="F204" s="82" t="s">
        <v>325</v>
      </c>
      <c r="G204" s="83" t="s">
        <v>212</v>
      </c>
      <c r="H204" s="84">
        <v>445.22399999999999</v>
      </c>
      <c r="I204" s="142"/>
      <c r="J204" s="85">
        <f>ROUND(I204*H204,2)</f>
        <v>0</v>
      </c>
      <c r="K204" s="82" t="s">
        <v>166</v>
      </c>
      <c r="L204" s="15"/>
      <c r="M204" s="86" t="s">
        <v>3</v>
      </c>
      <c r="N204" s="87" t="s">
        <v>44</v>
      </c>
      <c r="O204" s="88">
        <v>0.66600000000000004</v>
      </c>
      <c r="P204" s="88">
        <f>O204*H204</f>
        <v>296.519184</v>
      </c>
      <c r="Q204" s="88">
        <v>3.1300000000000001E-2</v>
      </c>
      <c r="R204" s="88">
        <f>Q204*H204</f>
        <v>13.935511200000001</v>
      </c>
      <c r="S204" s="88">
        <v>0</v>
      </c>
      <c r="T204" s="89">
        <f>S204*H204</f>
        <v>0</v>
      </c>
      <c r="AR204" s="90" t="s">
        <v>167</v>
      </c>
      <c r="AT204" s="90" t="s">
        <v>162</v>
      </c>
      <c r="AU204" s="90" t="s">
        <v>85</v>
      </c>
      <c r="AY204" s="7" t="s">
        <v>160</v>
      </c>
      <c r="BE204" s="91">
        <f>IF(N204="základní",J204,0)</f>
        <v>0</v>
      </c>
      <c r="BF204" s="91">
        <f>IF(N204="snížená",J204,0)</f>
        <v>0</v>
      </c>
      <c r="BG204" s="91">
        <f>IF(N204="zákl. přenesená",J204,0)</f>
        <v>0</v>
      </c>
      <c r="BH204" s="91">
        <f>IF(N204="sníž. přenesená",J204,0)</f>
        <v>0</v>
      </c>
      <c r="BI204" s="91">
        <f>IF(N204="nulová",J204,0)</f>
        <v>0</v>
      </c>
      <c r="BJ204" s="7" t="s">
        <v>85</v>
      </c>
      <c r="BK204" s="91">
        <f>ROUND(I204*H204,2)</f>
        <v>0</v>
      </c>
      <c r="BL204" s="7" t="s">
        <v>167</v>
      </c>
      <c r="BM204" s="90" t="s">
        <v>326</v>
      </c>
    </row>
    <row r="205" spans="2:65" s="14" customFormat="1" x14ac:dyDescent="0.2">
      <c r="B205" s="15"/>
      <c r="D205" s="92" t="s">
        <v>169</v>
      </c>
      <c r="F205" s="93" t="s">
        <v>327</v>
      </c>
      <c r="I205" s="143"/>
      <c r="L205" s="15"/>
      <c r="M205" s="94"/>
      <c r="T205" s="95"/>
      <c r="AT205" s="7" t="s">
        <v>169</v>
      </c>
      <c r="AU205" s="7" t="s">
        <v>85</v>
      </c>
    </row>
    <row r="206" spans="2:65" s="96" customFormat="1" x14ac:dyDescent="0.2">
      <c r="B206" s="97"/>
      <c r="D206" s="98" t="s">
        <v>171</v>
      </c>
      <c r="E206" s="99" t="s">
        <v>3</v>
      </c>
      <c r="F206" s="100" t="s">
        <v>322</v>
      </c>
      <c r="H206" s="99" t="s">
        <v>3</v>
      </c>
      <c r="I206" s="144"/>
      <c r="L206" s="97"/>
      <c r="M206" s="101"/>
      <c r="T206" s="102"/>
      <c r="AT206" s="99" t="s">
        <v>171</v>
      </c>
      <c r="AU206" s="99" t="s">
        <v>85</v>
      </c>
      <c r="AV206" s="96" t="s">
        <v>80</v>
      </c>
      <c r="AW206" s="96" t="s">
        <v>33</v>
      </c>
      <c r="AX206" s="96" t="s">
        <v>72</v>
      </c>
      <c r="AY206" s="99" t="s">
        <v>160</v>
      </c>
    </row>
    <row r="207" spans="2:65" s="103" customFormat="1" x14ac:dyDescent="0.2">
      <c r="B207" s="104"/>
      <c r="D207" s="98" t="s">
        <v>171</v>
      </c>
      <c r="E207" s="105" t="s">
        <v>3</v>
      </c>
      <c r="F207" s="106" t="s">
        <v>328</v>
      </c>
      <c r="H207" s="107">
        <v>445.22399999999999</v>
      </c>
      <c r="I207" s="145"/>
      <c r="L207" s="104"/>
      <c r="M207" s="108"/>
      <c r="T207" s="109"/>
      <c r="AT207" s="105" t="s">
        <v>171</v>
      </c>
      <c r="AU207" s="105" t="s">
        <v>85</v>
      </c>
      <c r="AV207" s="103" t="s">
        <v>85</v>
      </c>
      <c r="AW207" s="103" t="s">
        <v>33</v>
      </c>
      <c r="AX207" s="103" t="s">
        <v>80</v>
      </c>
      <c r="AY207" s="105" t="s">
        <v>160</v>
      </c>
    </row>
    <row r="208" spans="2:65" s="14" customFormat="1" ht="37.9" customHeight="1" x14ac:dyDescent="0.2">
      <c r="B208" s="15"/>
      <c r="C208" s="80" t="s">
        <v>329</v>
      </c>
      <c r="D208" s="80" t="s">
        <v>162</v>
      </c>
      <c r="E208" s="81" t="s">
        <v>330</v>
      </c>
      <c r="F208" s="82" t="s">
        <v>331</v>
      </c>
      <c r="G208" s="83" t="s">
        <v>212</v>
      </c>
      <c r="H208" s="84">
        <v>59.701999999999998</v>
      </c>
      <c r="I208" s="142"/>
      <c r="J208" s="85">
        <f>ROUND(I208*H208,2)</f>
        <v>0</v>
      </c>
      <c r="K208" s="82" t="s">
        <v>166</v>
      </c>
      <c r="L208" s="15"/>
      <c r="M208" s="86" t="s">
        <v>3</v>
      </c>
      <c r="N208" s="87" t="s">
        <v>44</v>
      </c>
      <c r="O208" s="88">
        <v>0.39</v>
      </c>
      <c r="P208" s="88">
        <f>O208*H208</f>
        <v>23.28378</v>
      </c>
      <c r="Q208" s="88">
        <v>1.54E-2</v>
      </c>
      <c r="R208" s="88">
        <f>Q208*H208</f>
        <v>0.91941079999999997</v>
      </c>
      <c r="S208" s="88">
        <v>0</v>
      </c>
      <c r="T208" s="89">
        <f>S208*H208</f>
        <v>0</v>
      </c>
      <c r="AR208" s="90" t="s">
        <v>167</v>
      </c>
      <c r="AT208" s="90" t="s">
        <v>162</v>
      </c>
      <c r="AU208" s="90" t="s">
        <v>85</v>
      </c>
      <c r="AY208" s="7" t="s">
        <v>160</v>
      </c>
      <c r="BE208" s="91">
        <f>IF(N208="základní",J208,0)</f>
        <v>0</v>
      </c>
      <c r="BF208" s="91">
        <f>IF(N208="snížená",J208,0)</f>
        <v>0</v>
      </c>
      <c r="BG208" s="91">
        <f>IF(N208="zákl. přenesená",J208,0)</f>
        <v>0</v>
      </c>
      <c r="BH208" s="91">
        <f>IF(N208="sníž. přenesená",J208,0)</f>
        <v>0</v>
      </c>
      <c r="BI208" s="91">
        <f>IF(N208="nulová",J208,0)</f>
        <v>0</v>
      </c>
      <c r="BJ208" s="7" t="s">
        <v>85</v>
      </c>
      <c r="BK208" s="91">
        <f>ROUND(I208*H208,2)</f>
        <v>0</v>
      </c>
      <c r="BL208" s="7" t="s">
        <v>167</v>
      </c>
      <c r="BM208" s="90" t="s">
        <v>332</v>
      </c>
    </row>
    <row r="209" spans="2:65" s="14" customFormat="1" x14ac:dyDescent="0.2">
      <c r="B209" s="15"/>
      <c r="D209" s="92" t="s">
        <v>169</v>
      </c>
      <c r="F209" s="93" t="s">
        <v>333</v>
      </c>
      <c r="I209" s="143"/>
      <c r="L209" s="15"/>
      <c r="M209" s="94"/>
      <c r="T209" s="95"/>
      <c r="AT209" s="7" t="s">
        <v>169</v>
      </c>
      <c r="AU209" s="7" t="s">
        <v>85</v>
      </c>
    </row>
    <row r="210" spans="2:65" s="96" customFormat="1" x14ac:dyDescent="0.2">
      <c r="B210" s="97"/>
      <c r="D210" s="98" t="s">
        <v>171</v>
      </c>
      <c r="E210" s="99" t="s">
        <v>3</v>
      </c>
      <c r="F210" s="100" t="s">
        <v>334</v>
      </c>
      <c r="H210" s="99" t="s">
        <v>3</v>
      </c>
      <c r="I210" s="144"/>
      <c r="L210" s="97"/>
      <c r="M210" s="101"/>
      <c r="T210" s="102"/>
      <c r="AT210" s="99" t="s">
        <v>171</v>
      </c>
      <c r="AU210" s="99" t="s">
        <v>85</v>
      </c>
      <c r="AV210" s="96" t="s">
        <v>80</v>
      </c>
      <c r="AW210" s="96" t="s">
        <v>33</v>
      </c>
      <c r="AX210" s="96" t="s">
        <v>72</v>
      </c>
      <c r="AY210" s="99" t="s">
        <v>160</v>
      </c>
    </row>
    <row r="211" spans="2:65" s="96" customFormat="1" x14ac:dyDescent="0.2">
      <c r="B211" s="97"/>
      <c r="D211" s="98" t="s">
        <v>171</v>
      </c>
      <c r="E211" s="99" t="s">
        <v>3</v>
      </c>
      <c r="F211" s="100" t="s">
        <v>264</v>
      </c>
      <c r="H211" s="99" t="s">
        <v>3</v>
      </c>
      <c r="I211" s="144"/>
      <c r="L211" s="97"/>
      <c r="M211" s="101"/>
      <c r="T211" s="102"/>
      <c r="AT211" s="99" t="s">
        <v>171</v>
      </c>
      <c r="AU211" s="99" t="s">
        <v>85</v>
      </c>
      <c r="AV211" s="96" t="s">
        <v>80</v>
      </c>
      <c r="AW211" s="96" t="s">
        <v>33</v>
      </c>
      <c r="AX211" s="96" t="s">
        <v>72</v>
      </c>
      <c r="AY211" s="99" t="s">
        <v>160</v>
      </c>
    </row>
    <row r="212" spans="2:65" s="103" customFormat="1" x14ac:dyDescent="0.2">
      <c r="B212" s="104"/>
      <c r="D212" s="98" t="s">
        <v>171</v>
      </c>
      <c r="E212" s="105" t="s">
        <v>3</v>
      </c>
      <c r="F212" s="106" t="s">
        <v>335</v>
      </c>
      <c r="H212" s="107">
        <v>59.701999999999998</v>
      </c>
      <c r="I212" s="145"/>
      <c r="L212" s="104"/>
      <c r="M212" s="108"/>
      <c r="T212" s="109"/>
      <c r="AT212" s="105" t="s">
        <v>171</v>
      </c>
      <c r="AU212" s="105" t="s">
        <v>85</v>
      </c>
      <c r="AV212" s="103" t="s">
        <v>85</v>
      </c>
      <c r="AW212" s="103" t="s">
        <v>33</v>
      </c>
      <c r="AX212" s="103" t="s">
        <v>72</v>
      </c>
      <c r="AY212" s="105" t="s">
        <v>160</v>
      </c>
    </row>
    <row r="213" spans="2:65" s="110" customFormat="1" x14ac:dyDescent="0.2">
      <c r="B213" s="111"/>
      <c r="D213" s="98" t="s">
        <v>171</v>
      </c>
      <c r="E213" s="112" t="s">
        <v>3</v>
      </c>
      <c r="F213" s="113" t="s">
        <v>182</v>
      </c>
      <c r="H213" s="114">
        <v>59.701999999999998</v>
      </c>
      <c r="I213" s="146"/>
      <c r="L213" s="111"/>
      <c r="M213" s="115"/>
      <c r="T213" s="116"/>
      <c r="AT213" s="112" t="s">
        <v>171</v>
      </c>
      <c r="AU213" s="112" t="s">
        <v>85</v>
      </c>
      <c r="AV213" s="110" t="s">
        <v>167</v>
      </c>
      <c r="AW213" s="110" t="s">
        <v>33</v>
      </c>
      <c r="AX213" s="110" t="s">
        <v>80</v>
      </c>
      <c r="AY213" s="112" t="s">
        <v>160</v>
      </c>
    </row>
    <row r="214" spans="2:65" s="14" customFormat="1" ht="66.75" customHeight="1" x14ac:dyDescent="0.2">
      <c r="B214" s="15"/>
      <c r="C214" s="80" t="s">
        <v>336</v>
      </c>
      <c r="D214" s="80" t="s">
        <v>303</v>
      </c>
      <c r="E214" s="81" t="s">
        <v>337</v>
      </c>
      <c r="F214" s="82" t="s">
        <v>338</v>
      </c>
      <c r="G214" s="83" t="s">
        <v>212</v>
      </c>
      <c r="H214" s="84">
        <v>285.036</v>
      </c>
      <c r="I214" s="142"/>
      <c r="J214" s="85">
        <f>ROUND(I214*H214,2)</f>
        <v>0</v>
      </c>
      <c r="K214" s="82" t="s">
        <v>166</v>
      </c>
      <c r="L214" s="15"/>
      <c r="M214" s="86" t="s">
        <v>3</v>
      </c>
      <c r="N214" s="87" t="s">
        <v>44</v>
      </c>
      <c r="O214" s="88">
        <v>290.11</v>
      </c>
      <c r="P214" s="88">
        <f>O214*H214</f>
        <v>82691.79396000001</v>
      </c>
      <c r="Q214" s="88">
        <v>0</v>
      </c>
      <c r="R214" s="88">
        <f>Q214*H214</f>
        <v>0</v>
      </c>
      <c r="S214" s="88">
        <v>0</v>
      </c>
      <c r="T214" s="89">
        <f>S214*H214</f>
        <v>0</v>
      </c>
      <c r="AR214" s="90" t="s">
        <v>167</v>
      </c>
      <c r="AT214" s="90" t="s">
        <v>162</v>
      </c>
      <c r="AU214" s="90" t="s">
        <v>85</v>
      </c>
      <c r="AY214" s="7" t="s">
        <v>160</v>
      </c>
      <c r="BE214" s="91">
        <f>IF(N214="základní",J214,0)</f>
        <v>0</v>
      </c>
      <c r="BF214" s="91">
        <f>IF(N214="snížená",J214,0)</f>
        <v>0</v>
      </c>
      <c r="BG214" s="91">
        <f>IF(N214="zákl. přenesená",J214,0)</f>
        <v>0</v>
      </c>
      <c r="BH214" s="91">
        <f>IF(N214="sníž. přenesená",J214,0)</f>
        <v>0</v>
      </c>
      <c r="BI214" s="91">
        <f>IF(N214="nulová",J214,0)</f>
        <v>0</v>
      </c>
      <c r="BJ214" s="7" t="s">
        <v>85</v>
      </c>
      <c r="BK214" s="91">
        <f>ROUND(I214*H214,2)</f>
        <v>0</v>
      </c>
      <c r="BL214" s="7" t="s">
        <v>167</v>
      </c>
      <c r="BM214" s="90" t="s">
        <v>339</v>
      </c>
    </row>
    <row r="215" spans="2:65" s="14" customFormat="1" x14ac:dyDescent="0.2">
      <c r="B215" s="15"/>
      <c r="D215" s="92" t="s">
        <v>169</v>
      </c>
      <c r="F215" s="93" t="s">
        <v>340</v>
      </c>
      <c r="I215" s="143"/>
      <c r="L215" s="15"/>
      <c r="M215" s="94"/>
      <c r="T215" s="95"/>
      <c r="AT215" s="7" t="s">
        <v>169</v>
      </c>
      <c r="AU215" s="7" t="s">
        <v>85</v>
      </c>
    </row>
    <row r="216" spans="2:65" s="96" customFormat="1" x14ac:dyDescent="0.2">
      <c r="B216" s="97"/>
      <c r="D216" s="98" t="s">
        <v>171</v>
      </c>
      <c r="E216" s="99" t="s">
        <v>3</v>
      </c>
      <c r="F216" s="100" t="s">
        <v>341</v>
      </c>
      <c r="H216" s="99" t="s">
        <v>3</v>
      </c>
      <c r="I216" s="144"/>
      <c r="L216" s="97"/>
      <c r="M216" s="101"/>
      <c r="T216" s="102"/>
      <c r="AT216" s="99" t="s">
        <v>171</v>
      </c>
      <c r="AU216" s="99" t="s">
        <v>85</v>
      </c>
      <c r="AV216" s="96" t="s">
        <v>80</v>
      </c>
      <c r="AW216" s="96" t="s">
        <v>33</v>
      </c>
      <c r="AX216" s="96" t="s">
        <v>72</v>
      </c>
      <c r="AY216" s="99" t="s">
        <v>160</v>
      </c>
    </row>
    <row r="217" spans="2:65" s="103" customFormat="1" x14ac:dyDescent="0.2">
      <c r="B217" s="104"/>
      <c r="D217" s="98" t="s">
        <v>171</v>
      </c>
      <c r="E217" s="105" t="s">
        <v>3</v>
      </c>
      <c r="F217" s="106" t="s">
        <v>342</v>
      </c>
      <c r="H217" s="107">
        <v>285.036</v>
      </c>
      <c r="I217" s="145"/>
      <c r="L217" s="104"/>
      <c r="M217" s="108"/>
      <c r="T217" s="109"/>
      <c r="AT217" s="105" t="s">
        <v>171</v>
      </c>
      <c r="AU217" s="105" t="s">
        <v>85</v>
      </c>
      <c r="AV217" s="103" t="s">
        <v>85</v>
      </c>
      <c r="AW217" s="103" t="s">
        <v>33</v>
      </c>
      <c r="AX217" s="103" t="s">
        <v>80</v>
      </c>
      <c r="AY217" s="105" t="s">
        <v>160</v>
      </c>
    </row>
    <row r="218" spans="2:65" s="14" customFormat="1" ht="24.2" customHeight="1" x14ac:dyDescent="0.2">
      <c r="B218" s="15"/>
      <c r="C218" s="117" t="s">
        <v>343</v>
      </c>
      <c r="D218" s="117" t="s">
        <v>344</v>
      </c>
      <c r="E218" s="118" t="s">
        <v>345</v>
      </c>
      <c r="F218" s="119" t="s">
        <v>346</v>
      </c>
      <c r="G218" s="120" t="s">
        <v>212</v>
      </c>
      <c r="H218" s="121">
        <v>299.28800000000001</v>
      </c>
      <c r="I218" s="148"/>
      <c r="J218" s="122">
        <f>ROUND(I218*H218,2)</f>
        <v>0</v>
      </c>
      <c r="K218" s="119" t="s">
        <v>166</v>
      </c>
      <c r="L218" s="123"/>
      <c r="M218" s="124" t="s">
        <v>3</v>
      </c>
      <c r="N218" s="125" t="s">
        <v>44</v>
      </c>
      <c r="O218" s="88">
        <v>0</v>
      </c>
      <c r="P218" s="88">
        <f>O218*H218</f>
        <v>0</v>
      </c>
      <c r="Q218" s="88">
        <v>8.0000000000000002E-3</v>
      </c>
      <c r="R218" s="88">
        <f>Q218*H218</f>
        <v>2.394304</v>
      </c>
      <c r="S218" s="88">
        <v>0</v>
      </c>
      <c r="T218" s="89">
        <f>S218*H218</f>
        <v>0</v>
      </c>
      <c r="AR218" s="90" t="s">
        <v>216</v>
      </c>
      <c r="AT218" s="90" t="s">
        <v>344</v>
      </c>
      <c r="AU218" s="90" t="s">
        <v>85</v>
      </c>
      <c r="AY218" s="7" t="s">
        <v>160</v>
      </c>
      <c r="BE218" s="91">
        <f>IF(N218="základní",J218,0)</f>
        <v>0</v>
      </c>
      <c r="BF218" s="91">
        <f>IF(N218="snížená",J218,0)</f>
        <v>0</v>
      </c>
      <c r="BG218" s="91">
        <f>IF(N218="zákl. přenesená",J218,0)</f>
        <v>0</v>
      </c>
      <c r="BH218" s="91">
        <f>IF(N218="sníž. přenesená",J218,0)</f>
        <v>0</v>
      </c>
      <c r="BI218" s="91">
        <f>IF(N218="nulová",J218,0)</f>
        <v>0</v>
      </c>
      <c r="BJ218" s="7" t="s">
        <v>85</v>
      </c>
      <c r="BK218" s="91">
        <f>ROUND(I218*H218,2)</f>
        <v>0</v>
      </c>
      <c r="BL218" s="7" t="s">
        <v>167</v>
      </c>
      <c r="BM218" s="90" t="s">
        <v>347</v>
      </c>
    </row>
    <row r="219" spans="2:65" s="103" customFormat="1" x14ac:dyDescent="0.2">
      <c r="B219" s="104"/>
      <c r="D219" s="98" t="s">
        <v>171</v>
      </c>
      <c r="F219" s="106" t="s">
        <v>348</v>
      </c>
      <c r="H219" s="107">
        <v>299.28800000000001</v>
      </c>
      <c r="I219" s="145"/>
      <c r="L219" s="104"/>
      <c r="M219" s="108"/>
      <c r="T219" s="109"/>
      <c r="AT219" s="105" t="s">
        <v>171</v>
      </c>
      <c r="AU219" s="105" t="s">
        <v>85</v>
      </c>
      <c r="AV219" s="103" t="s">
        <v>85</v>
      </c>
      <c r="AW219" s="103" t="s">
        <v>4</v>
      </c>
      <c r="AX219" s="103" t="s">
        <v>80</v>
      </c>
      <c r="AY219" s="105" t="s">
        <v>160</v>
      </c>
    </row>
    <row r="220" spans="2:65" s="14" customFormat="1" ht="24.2" customHeight="1" x14ac:dyDescent="0.2">
      <c r="B220" s="15"/>
      <c r="C220" s="80" t="s">
        <v>349</v>
      </c>
      <c r="D220" s="80" t="s">
        <v>162</v>
      </c>
      <c r="E220" s="81" t="s">
        <v>350</v>
      </c>
      <c r="F220" s="82" t="s">
        <v>351</v>
      </c>
      <c r="G220" s="83" t="s">
        <v>212</v>
      </c>
      <c r="H220" s="84">
        <v>883.66499999999996</v>
      </c>
      <c r="I220" s="142"/>
      <c r="J220" s="85">
        <f>ROUND(I220*H220,2)</f>
        <v>0</v>
      </c>
      <c r="K220" s="82" t="s">
        <v>166</v>
      </c>
      <c r="L220" s="15"/>
      <c r="M220" s="86" t="s">
        <v>3</v>
      </c>
      <c r="N220" s="87" t="s">
        <v>44</v>
      </c>
      <c r="O220" s="88">
        <v>7.4999999999999997E-2</v>
      </c>
      <c r="P220" s="88">
        <f>O220*H220</f>
        <v>66.274874999999994</v>
      </c>
      <c r="Q220" s="88">
        <v>2.0000000000000001E-4</v>
      </c>
      <c r="R220" s="88">
        <f>Q220*H220</f>
        <v>0.176733</v>
      </c>
      <c r="S220" s="88">
        <v>0</v>
      </c>
      <c r="T220" s="89">
        <f>S220*H220</f>
        <v>0</v>
      </c>
      <c r="AR220" s="90" t="s">
        <v>167</v>
      </c>
      <c r="AT220" s="90" t="s">
        <v>162</v>
      </c>
      <c r="AU220" s="90" t="s">
        <v>85</v>
      </c>
      <c r="AY220" s="7" t="s">
        <v>160</v>
      </c>
      <c r="BE220" s="91">
        <f>IF(N220="základní",J220,0)</f>
        <v>0</v>
      </c>
      <c r="BF220" s="91">
        <f>IF(N220="snížená",J220,0)</f>
        <v>0</v>
      </c>
      <c r="BG220" s="91">
        <f>IF(N220="zákl. přenesená",J220,0)</f>
        <v>0</v>
      </c>
      <c r="BH220" s="91">
        <f>IF(N220="sníž. přenesená",J220,0)</f>
        <v>0</v>
      </c>
      <c r="BI220" s="91">
        <f>IF(N220="nulová",J220,0)</f>
        <v>0</v>
      </c>
      <c r="BJ220" s="7" t="s">
        <v>85</v>
      </c>
      <c r="BK220" s="91">
        <f>ROUND(I220*H220,2)</f>
        <v>0</v>
      </c>
      <c r="BL220" s="7" t="s">
        <v>167</v>
      </c>
      <c r="BM220" s="90" t="s">
        <v>352</v>
      </c>
    </row>
    <row r="221" spans="2:65" s="14" customFormat="1" x14ac:dyDescent="0.2">
      <c r="B221" s="15"/>
      <c r="D221" s="92" t="s">
        <v>169</v>
      </c>
      <c r="F221" s="93" t="s">
        <v>353</v>
      </c>
      <c r="I221" s="143"/>
      <c r="L221" s="15"/>
      <c r="M221" s="94"/>
      <c r="T221" s="95"/>
      <c r="AT221" s="7" t="s">
        <v>169</v>
      </c>
      <c r="AU221" s="7" t="s">
        <v>85</v>
      </c>
    </row>
    <row r="222" spans="2:65" s="103" customFormat="1" x14ac:dyDescent="0.2">
      <c r="B222" s="104"/>
      <c r="D222" s="98" t="s">
        <v>171</v>
      </c>
      <c r="E222" s="105" t="s">
        <v>3</v>
      </c>
      <c r="F222" s="106" t="s">
        <v>354</v>
      </c>
      <c r="H222" s="107">
        <v>883.66499999999996</v>
      </c>
      <c r="I222" s="145"/>
      <c r="L222" s="104"/>
      <c r="M222" s="108"/>
      <c r="T222" s="109"/>
      <c r="AT222" s="105" t="s">
        <v>171</v>
      </c>
      <c r="AU222" s="105" t="s">
        <v>85</v>
      </c>
      <c r="AV222" s="103" t="s">
        <v>85</v>
      </c>
      <c r="AW222" s="103" t="s">
        <v>33</v>
      </c>
      <c r="AX222" s="103" t="s">
        <v>80</v>
      </c>
      <c r="AY222" s="105" t="s">
        <v>160</v>
      </c>
    </row>
    <row r="223" spans="2:65" s="14" customFormat="1" ht="66.75" customHeight="1" x14ac:dyDescent="0.2">
      <c r="B223" s="15"/>
      <c r="C223" s="80" t="s">
        <v>355</v>
      </c>
      <c r="D223" s="80" t="s">
        <v>162</v>
      </c>
      <c r="E223" s="81" t="s">
        <v>356</v>
      </c>
      <c r="F223" s="82" t="s">
        <v>357</v>
      </c>
      <c r="G223" s="83" t="s">
        <v>212</v>
      </c>
      <c r="H223" s="84">
        <v>10.289</v>
      </c>
      <c r="I223" s="142"/>
      <c r="J223" s="85">
        <f>ROUND(I223*H223,2)</f>
        <v>0</v>
      </c>
      <c r="K223" s="82" t="s">
        <v>166</v>
      </c>
      <c r="L223" s="15"/>
      <c r="M223" s="86" t="s">
        <v>3</v>
      </c>
      <c r="N223" s="87" t="s">
        <v>44</v>
      </c>
      <c r="O223" s="88">
        <v>1.06</v>
      </c>
      <c r="P223" s="88">
        <f>O223*H223</f>
        <v>10.90634</v>
      </c>
      <c r="Q223" s="88">
        <v>8.6E-3</v>
      </c>
      <c r="R223" s="88">
        <f>Q223*H223</f>
        <v>8.8485399999999992E-2</v>
      </c>
      <c r="S223" s="88">
        <v>0</v>
      </c>
      <c r="T223" s="89">
        <f>S223*H223</f>
        <v>0</v>
      </c>
      <c r="AR223" s="90" t="s">
        <v>167</v>
      </c>
      <c r="AT223" s="90" t="s">
        <v>162</v>
      </c>
      <c r="AU223" s="90" t="s">
        <v>85</v>
      </c>
      <c r="AY223" s="7" t="s">
        <v>160</v>
      </c>
      <c r="BE223" s="91">
        <f>IF(N223="základní",J223,0)</f>
        <v>0</v>
      </c>
      <c r="BF223" s="91">
        <f>IF(N223="snížená",J223,0)</f>
        <v>0</v>
      </c>
      <c r="BG223" s="91">
        <f>IF(N223="zákl. přenesená",J223,0)</f>
        <v>0</v>
      </c>
      <c r="BH223" s="91">
        <f>IF(N223="sníž. přenesená",J223,0)</f>
        <v>0</v>
      </c>
      <c r="BI223" s="91">
        <f>IF(N223="nulová",J223,0)</f>
        <v>0</v>
      </c>
      <c r="BJ223" s="7" t="s">
        <v>85</v>
      </c>
      <c r="BK223" s="91">
        <f>ROUND(I223*H223,2)</f>
        <v>0</v>
      </c>
      <c r="BL223" s="7" t="s">
        <v>167</v>
      </c>
      <c r="BM223" s="90" t="s">
        <v>358</v>
      </c>
    </row>
    <row r="224" spans="2:65" s="14" customFormat="1" x14ac:dyDescent="0.2">
      <c r="B224" s="15"/>
      <c r="D224" s="92" t="s">
        <v>169</v>
      </c>
      <c r="F224" s="93" t="s">
        <v>359</v>
      </c>
      <c r="I224" s="143"/>
      <c r="L224" s="15"/>
      <c r="M224" s="94"/>
      <c r="T224" s="95"/>
      <c r="AT224" s="7" t="s">
        <v>169</v>
      </c>
      <c r="AU224" s="7" t="s">
        <v>85</v>
      </c>
    </row>
    <row r="225" spans="2:65" s="96" customFormat="1" ht="22.5" x14ac:dyDescent="0.2">
      <c r="B225" s="97"/>
      <c r="D225" s="98" t="s">
        <v>171</v>
      </c>
      <c r="E225" s="99" t="s">
        <v>3</v>
      </c>
      <c r="F225" s="100" t="s">
        <v>360</v>
      </c>
      <c r="H225" s="99" t="s">
        <v>3</v>
      </c>
      <c r="I225" s="144"/>
      <c r="L225" s="97"/>
      <c r="M225" s="101"/>
      <c r="T225" s="102"/>
      <c r="AT225" s="99" t="s">
        <v>171</v>
      </c>
      <c r="AU225" s="99" t="s">
        <v>85</v>
      </c>
      <c r="AV225" s="96" t="s">
        <v>80</v>
      </c>
      <c r="AW225" s="96" t="s">
        <v>33</v>
      </c>
      <c r="AX225" s="96" t="s">
        <v>72</v>
      </c>
      <c r="AY225" s="99" t="s">
        <v>160</v>
      </c>
    </row>
    <row r="226" spans="2:65" s="103" customFormat="1" x14ac:dyDescent="0.2">
      <c r="B226" s="104"/>
      <c r="D226" s="98" t="s">
        <v>171</v>
      </c>
      <c r="E226" s="105" t="s">
        <v>3</v>
      </c>
      <c r="F226" s="106" t="s">
        <v>361</v>
      </c>
      <c r="H226" s="107">
        <v>10.289</v>
      </c>
      <c r="I226" s="145"/>
      <c r="L226" s="104"/>
      <c r="M226" s="108"/>
      <c r="T226" s="109"/>
      <c r="AT226" s="105" t="s">
        <v>171</v>
      </c>
      <c r="AU226" s="105" t="s">
        <v>85</v>
      </c>
      <c r="AV226" s="103" t="s">
        <v>85</v>
      </c>
      <c r="AW226" s="103" t="s">
        <v>33</v>
      </c>
      <c r="AX226" s="103" t="s">
        <v>72</v>
      </c>
      <c r="AY226" s="105" t="s">
        <v>160</v>
      </c>
    </row>
    <row r="227" spans="2:65" s="110" customFormat="1" x14ac:dyDescent="0.2">
      <c r="B227" s="111"/>
      <c r="D227" s="98" t="s">
        <v>171</v>
      </c>
      <c r="E227" s="112" t="s">
        <v>3</v>
      </c>
      <c r="F227" s="113" t="s">
        <v>182</v>
      </c>
      <c r="H227" s="114">
        <v>10.289</v>
      </c>
      <c r="I227" s="146"/>
      <c r="L227" s="111"/>
      <c r="M227" s="115"/>
      <c r="T227" s="116"/>
      <c r="AT227" s="112" t="s">
        <v>171</v>
      </c>
      <c r="AU227" s="112" t="s">
        <v>85</v>
      </c>
      <c r="AV227" s="110" t="s">
        <v>167</v>
      </c>
      <c r="AW227" s="110" t="s">
        <v>33</v>
      </c>
      <c r="AX227" s="110" t="s">
        <v>80</v>
      </c>
      <c r="AY227" s="112" t="s">
        <v>160</v>
      </c>
    </row>
    <row r="228" spans="2:65" s="14" customFormat="1" ht="24.2" customHeight="1" x14ac:dyDescent="0.2">
      <c r="B228" s="15"/>
      <c r="C228" s="117" t="s">
        <v>362</v>
      </c>
      <c r="D228" s="117" t="s">
        <v>344</v>
      </c>
      <c r="E228" s="118" t="s">
        <v>363</v>
      </c>
      <c r="F228" s="119" t="s">
        <v>364</v>
      </c>
      <c r="G228" s="120" t="s">
        <v>212</v>
      </c>
      <c r="H228" s="121">
        <v>10.803000000000001</v>
      </c>
      <c r="I228" s="148"/>
      <c r="J228" s="122">
        <f>ROUND(I228*H228,2)</f>
        <v>0</v>
      </c>
      <c r="K228" s="119" t="s">
        <v>166</v>
      </c>
      <c r="L228" s="123"/>
      <c r="M228" s="124" t="s">
        <v>3</v>
      </c>
      <c r="N228" s="125" t="s">
        <v>44</v>
      </c>
      <c r="O228" s="88">
        <v>0</v>
      </c>
      <c r="P228" s="88">
        <f>O228*H228</f>
        <v>0</v>
      </c>
      <c r="Q228" s="88">
        <v>5.4000000000000003E-3</v>
      </c>
      <c r="R228" s="88">
        <f>Q228*H228</f>
        <v>5.8336200000000005E-2</v>
      </c>
      <c r="S228" s="88">
        <v>0</v>
      </c>
      <c r="T228" s="89">
        <f>S228*H228</f>
        <v>0</v>
      </c>
      <c r="AR228" s="90" t="s">
        <v>216</v>
      </c>
      <c r="AT228" s="90" t="s">
        <v>344</v>
      </c>
      <c r="AU228" s="90" t="s">
        <v>85</v>
      </c>
      <c r="AY228" s="7" t="s">
        <v>160</v>
      </c>
      <c r="BE228" s="91">
        <f>IF(N228="základní",J228,0)</f>
        <v>0</v>
      </c>
      <c r="BF228" s="91">
        <f>IF(N228="snížená",J228,0)</f>
        <v>0</v>
      </c>
      <c r="BG228" s="91">
        <f>IF(N228="zákl. přenesená",J228,0)</f>
        <v>0</v>
      </c>
      <c r="BH228" s="91">
        <f>IF(N228="sníž. přenesená",J228,0)</f>
        <v>0</v>
      </c>
      <c r="BI228" s="91">
        <f>IF(N228="nulová",J228,0)</f>
        <v>0</v>
      </c>
      <c r="BJ228" s="7" t="s">
        <v>85</v>
      </c>
      <c r="BK228" s="91">
        <f>ROUND(I228*H228,2)</f>
        <v>0</v>
      </c>
      <c r="BL228" s="7" t="s">
        <v>167</v>
      </c>
      <c r="BM228" s="90" t="s">
        <v>365</v>
      </c>
    </row>
    <row r="229" spans="2:65" s="103" customFormat="1" x14ac:dyDescent="0.2">
      <c r="B229" s="104"/>
      <c r="D229" s="98" t="s">
        <v>171</v>
      </c>
      <c r="E229" s="105" t="s">
        <v>3</v>
      </c>
      <c r="F229" s="106" t="s">
        <v>366</v>
      </c>
      <c r="H229" s="107">
        <v>10.289</v>
      </c>
      <c r="I229" s="145"/>
      <c r="L229" s="104"/>
      <c r="M229" s="108"/>
      <c r="T229" s="109"/>
      <c r="AT229" s="105" t="s">
        <v>171</v>
      </c>
      <c r="AU229" s="105" t="s">
        <v>85</v>
      </c>
      <c r="AV229" s="103" t="s">
        <v>85</v>
      </c>
      <c r="AW229" s="103" t="s">
        <v>33</v>
      </c>
      <c r="AX229" s="103" t="s">
        <v>80</v>
      </c>
      <c r="AY229" s="105" t="s">
        <v>160</v>
      </c>
    </row>
    <row r="230" spans="2:65" s="103" customFormat="1" x14ac:dyDescent="0.2">
      <c r="B230" s="104"/>
      <c r="D230" s="98" t="s">
        <v>171</v>
      </c>
      <c r="F230" s="106" t="s">
        <v>367</v>
      </c>
      <c r="H230" s="107">
        <v>10.803000000000001</v>
      </c>
      <c r="I230" s="145"/>
      <c r="L230" s="104"/>
      <c r="M230" s="108"/>
      <c r="T230" s="109"/>
      <c r="AT230" s="105" t="s">
        <v>171</v>
      </c>
      <c r="AU230" s="105" t="s">
        <v>85</v>
      </c>
      <c r="AV230" s="103" t="s">
        <v>85</v>
      </c>
      <c r="AW230" s="103" t="s">
        <v>4</v>
      </c>
      <c r="AX230" s="103" t="s">
        <v>80</v>
      </c>
      <c r="AY230" s="105" t="s">
        <v>160</v>
      </c>
    </row>
    <row r="231" spans="2:65" s="14" customFormat="1" ht="66.75" customHeight="1" x14ac:dyDescent="0.2">
      <c r="B231" s="15"/>
      <c r="C231" s="80" t="s">
        <v>368</v>
      </c>
      <c r="D231" s="80" t="s">
        <v>162</v>
      </c>
      <c r="E231" s="81" t="s">
        <v>369</v>
      </c>
      <c r="F231" s="82" t="s">
        <v>370</v>
      </c>
      <c r="G231" s="83" t="s">
        <v>212</v>
      </c>
      <c r="H231" s="84">
        <v>850.64200000000005</v>
      </c>
      <c r="I231" s="142"/>
      <c r="J231" s="85">
        <f>ROUND(I231*H231,2)</f>
        <v>0</v>
      </c>
      <c r="K231" s="82" t="s">
        <v>166</v>
      </c>
      <c r="L231" s="15"/>
      <c r="M231" s="86" t="s">
        <v>3</v>
      </c>
      <c r="N231" s="87" t="s">
        <v>44</v>
      </c>
      <c r="O231" s="88">
        <v>1.08</v>
      </c>
      <c r="P231" s="88">
        <f>O231*H231</f>
        <v>918.6933600000001</v>
      </c>
      <c r="Q231" s="88">
        <v>8.6800000000000002E-3</v>
      </c>
      <c r="R231" s="88">
        <f>Q231*H231</f>
        <v>7.3835725600000011</v>
      </c>
      <c r="S231" s="88">
        <v>0</v>
      </c>
      <c r="T231" s="89">
        <f>S231*H231</f>
        <v>0</v>
      </c>
      <c r="AR231" s="90" t="s">
        <v>167</v>
      </c>
      <c r="AT231" s="90" t="s">
        <v>162</v>
      </c>
      <c r="AU231" s="90" t="s">
        <v>85</v>
      </c>
      <c r="AY231" s="7" t="s">
        <v>160</v>
      </c>
      <c r="BE231" s="91">
        <f>IF(N231="základní",J231,0)</f>
        <v>0</v>
      </c>
      <c r="BF231" s="91">
        <f>IF(N231="snížená",J231,0)</f>
        <v>0</v>
      </c>
      <c r="BG231" s="91">
        <f>IF(N231="zákl. přenesená",J231,0)</f>
        <v>0</v>
      </c>
      <c r="BH231" s="91">
        <f>IF(N231="sníž. přenesená",J231,0)</f>
        <v>0</v>
      </c>
      <c r="BI231" s="91">
        <f>IF(N231="nulová",J231,0)</f>
        <v>0</v>
      </c>
      <c r="BJ231" s="7" t="s">
        <v>85</v>
      </c>
      <c r="BK231" s="91">
        <f>ROUND(I231*H231,2)</f>
        <v>0</v>
      </c>
      <c r="BL231" s="7" t="s">
        <v>167</v>
      </c>
      <c r="BM231" s="90" t="s">
        <v>371</v>
      </c>
    </row>
    <row r="232" spans="2:65" s="14" customFormat="1" x14ac:dyDescent="0.2">
      <c r="B232" s="15"/>
      <c r="D232" s="92" t="s">
        <v>169</v>
      </c>
      <c r="F232" s="93" t="s">
        <v>372</v>
      </c>
      <c r="I232" s="143"/>
      <c r="L232" s="15"/>
      <c r="M232" s="94"/>
      <c r="T232" s="95"/>
      <c r="AT232" s="7" t="s">
        <v>169</v>
      </c>
      <c r="AU232" s="7" t="s">
        <v>85</v>
      </c>
    </row>
    <row r="233" spans="2:65" s="96" customFormat="1" x14ac:dyDescent="0.2">
      <c r="B233" s="97"/>
      <c r="D233" s="98" t="s">
        <v>171</v>
      </c>
      <c r="E233" s="99" t="s">
        <v>3</v>
      </c>
      <c r="F233" s="100" t="s">
        <v>373</v>
      </c>
      <c r="H233" s="99" t="s">
        <v>3</v>
      </c>
      <c r="I233" s="144"/>
      <c r="L233" s="97"/>
      <c r="M233" s="101"/>
      <c r="T233" s="102"/>
      <c r="AT233" s="99" t="s">
        <v>171</v>
      </c>
      <c r="AU233" s="99" t="s">
        <v>85</v>
      </c>
      <c r="AV233" s="96" t="s">
        <v>80</v>
      </c>
      <c r="AW233" s="96" t="s">
        <v>33</v>
      </c>
      <c r="AX233" s="96" t="s">
        <v>72</v>
      </c>
      <c r="AY233" s="99" t="s">
        <v>160</v>
      </c>
    </row>
    <row r="234" spans="2:65" s="103" customFormat="1" x14ac:dyDescent="0.2">
      <c r="B234" s="104"/>
      <c r="D234" s="98" t="s">
        <v>171</v>
      </c>
      <c r="E234" s="105" t="s">
        <v>3</v>
      </c>
      <c r="F234" s="106" t="s">
        <v>374</v>
      </c>
      <c r="H234" s="107">
        <v>746.2</v>
      </c>
      <c r="I234" s="145"/>
      <c r="L234" s="104"/>
      <c r="M234" s="108"/>
      <c r="T234" s="109"/>
      <c r="AT234" s="105" t="s">
        <v>171</v>
      </c>
      <c r="AU234" s="105" t="s">
        <v>85</v>
      </c>
      <c r="AV234" s="103" t="s">
        <v>85</v>
      </c>
      <c r="AW234" s="103" t="s">
        <v>33</v>
      </c>
      <c r="AX234" s="103" t="s">
        <v>72</v>
      </c>
      <c r="AY234" s="105" t="s">
        <v>160</v>
      </c>
    </row>
    <row r="235" spans="2:65" s="103" customFormat="1" x14ac:dyDescent="0.2">
      <c r="B235" s="104"/>
      <c r="D235" s="98" t="s">
        <v>171</v>
      </c>
      <c r="E235" s="105" t="s">
        <v>3</v>
      </c>
      <c r="F235" s="106" t="s">
        <v>375</v>
      </c>
      <c r="H235" s="107">
        <v>-33.906999999999996</v>
      </c>
      <c r="I235" s="145"/>
      <c r="L235" s="104"/>
      <c r="M235" s="108"/>
      <c r="T235" s="109"/>
      <c r="AT235" s="105" t="s">
        <v>171</v>
      </c>
      <c r="AU235" s="105" t="s">
        <v>85</v>
      </c>
      <c r="AV235" s="103" t="s">
        <v>85</v>
      </c>
      <c r="AW235" s="103" t="s">
        <v>33</v>
      </c>
      <c r="AX235" s="103" t="s">
        <v>72</v>
      </c>
      <c r="AY235" s="105" t="s">
        <v>160</v>
      </c>
    </row>
    <row r="236" spans="2:65" s="103" customFormat="1" x14ac:dyDescent="0.2">
      <c r="B236" s="104"/>
      <c r="D236" s="98" t="s">
        <v>171</v>
      </c>
      <c r="E236" s="105" t="s">
        <v>3</v>
      </c>
      <c r="F236" s="106" t="s">
        <v>376</v>
      </c>
      <c r="H236" s="107">
        <v>-26.347000000000001</v>
      </c>
      <c r="I236" s="145"/>
      <c r="L236" s="104"/>
      <c r="M236" s="108"/>
      <c r="T236" s="109"/>
      <c r="AT236" s="105" t="s">
        <v>171</v>
      </c>
      <c r="AU236" s="105" t="s">
        <v>85</v>
      </c>
      <c r="AV236" s="103" t="s">
        <v>85</v>
      </c>
      <c r="AW236" s="103" t="s">
        <v>33</v>
      </c>
      <c r="AX236" s="103" t="s">
        <v>72</v>
      </c>
      <c r="AY236" s="105" t="s">
        <v>160</v>
      </c>
    </row>
    <row r="237" spans="2:65" s="103" customFormat="1" x14ac:dyDescent="0.2">
      <c r="B237" s="104"/>
      <c r="D237" s="98" t="s">
        <v>171</v>
      </c>
      <c r="E237" s="105" t="s">
        <v>3</v>
      </c>
      <c r="F237" s="106" t="s">
        <v>377</v>
      </c>
      <c r="H237" s="107">
        <v>-26.94</v>
      </c>
      <c r="I237" s="145"/>
      <c r="L237" s="104"/>
      <c r="M237" s="108"/>
      <c r="T237" s="109"/>
      <c r="AT237" s="105" t="s">
        <v>171</v>
      </c>
      <c r="AU237" s="105" t="s">
        <v>85</v>
      </c>
      <c r="AV237" s="103" t="s">
        <v>85</v>
      </c>
      <c r="AW237" s="103" t="s">
        <v>33</v>
      </c>
      <c r="AX237" s="103" t="s">
        <v>72</v>
      </c>
      <c r="AY237" s="105" t="s">
        <v>160</v>
      </c>
    </row>
    <row r="238" spans="2:65" s="126" customFormat="1" x14ac:dyDescent="0.2">
      <c r="B238" s="127"/>
      <c r="D238" s="98" t="s">
        <v>171</v>
      </c>
      <c r="E238" s="128" t="s">
        <v>3</v>
      </c>
      <c r="F238" s="129" t="s">
        <v>378</v>
      </c>
      <c r="H238" s="130">
        <v>659.00599999999997</v>
      </c>
      <c r="I238" s="149"/>
      <c r="L238" s="127"/>
      <c r="M238" s="131"/>
      <c r="T238" s="132"/>
      <c r="AT238" s="128" t="s">
        <v>171</v>
      </c>
      <c r="AU238" s="128" t="s">
        <v>85</v>
      </c>
      <c r="AV238" s="126" t="s">
        <v>183</v>
      </c>
      <c r="AW238" s="126" t="s">
        <v>33</v>
      </c>
      <c r="AX238" s="126" t="s">
        <v>72</v>
      </c>
      <c r="AY238" s="128" t="s">
        <v>160</v>
      </c>
    </row>
    <row r="239" spans="2:65" s="96" customFormat="1" x14ac:dyDescent="0.2">
      <c r="B239" s="97"/>
      <c r="D239" s="98" t="s">
        <v>171</v>
      </c>
      <c r="E239" s="99" t="s">
        <v>3</v>
      </c>
      <c r="F239" s="100" t="s">
        <v>379</v>
      </c>
      <c r="H239" s="99" t="s">
        <v>3</v>
      </c>
      <c r="I239" s="144"/>
      <c r="L239" s="97"/>
      <c r="M239" s="101"/>
      <c r="T239" s="102"/>
      <c r="AT239" s="99" t="s">
        <v>171</v>
      </c>
      <c r="AU239" s="99" t="s">
        <v>85</v>
      </c>
      <c r="AV239" s="96" t="s">
        <v>80</v>
      </c>
      <c r="AW239" s="96" t="s">
        <v>33</v>
      </c>
      <c r="AX239" s="96" t="s">
        <v>72</v>
      </c>
      <c r="AY239" s="99" t="s">
        <v>160</v>
      </c>
    </row>
    <row r="240" spans="2:65" s="103" customFormat="1" x14ac:dyDescent="0.2">
      <c r="B240" s="104"/>
      <c r="D240" s="98" t="s">
        <v>171</v>
      </c>
      <c r="E240" s="105" t="s">
        <v>3</v>
      </c>
      <c r="F240" s="106" t="s">
        <v>380</v>
      </c>
      <c r="H240" s="107">
        <v>191.636</v>
      </c>
      <c r="I240" s="145"/>
      <c r="L240" s="104"/>
      <c r="M240" s="108"/>
      <c r="T240" s="109"/>
      <c r="AT240" s="105" t="s">
        <v>171</v>
      </c>
      <c r="AU240" s="105" t="s">
        <v>85</v>
      </c>
      <c r="AV240" s="103" t="s">
        <v>85</v>
      </c>
      <c r="AW240" s="103" t="s">
        <v>33</v>
      </c>
      <c r="AX240" s="103" t="s">
        <v>72</v>
      </c>
      <c r="AY240" s="105" t="s">
        <v>160</v>
      </c>
    </row>
    <row r="241" spans="2:65" s="96" customFormat="1" x14ac:dyDescent="0.2">
      <c r="B241" s="97"/>
      <c r="D241" s="98" t="s">
        <v>171</v>
      </c>
      <c r="E241" s="99" t="s">
        <v>3</v>
      </c>
      <c r="F241" s="100" t="s">
        <v>381</v>
      </c>
      <c r="H241" s="99" t="s">
        <v>3</v>
      </c>
      <c r="I241" s="144"/>
      <c r="L241" s="97"/>
      <c r="M241" s="101"/>
      <c r="T241" s="102"/>
      <c r="AT241" s="99" t="s">
        <v>171</v>
      </c>
      <c r="AU241" s="99" t="s">
        <v>85</v>
      </c>
      <c r="AV241" s="96" t="s">
        <v>80</v>
      </c>
      <c r="AW241" s="96" t="s">
        <v>33</v>
      </c>
      <c r="AX241" s="96" t="s">
        <v>72</v>
      </c>
      <c r="AY241" s="99" t="s">
        <v>160</v>
      </c>
    </row>
    <row r="242" spans="2:65" s="126" customFormat="1" x14ac:dyDescent="0.2">
      <c r="B242" s="127"/>
      <c r="D242" s="98" t="s">
        <v>171</v>
      </c>
      <c r="E242" s="128" t="s">
        <v>3</v>
      </c>
      <c r="F242" s="129" t="s">
        <v>378</v>
      </c>
      <c r="H242" s="130">
        <v>191.636</v>
      </c>
      <c r="I242" s="149"/>
      <c r="L242" s="127"/>
      <c r="M242" s="131"/>
      <c r="T242" s="132"/>
      <c r="AT242" s="128" t="s">
        <v>171</v>
      </c>
      <c r="AU242" s="128" t="s">
        <v>85</v>
      </c>
      <c r="AV242" s="126" t="s">
        <v>183</v>
      </c>
      <c r="AW242" s="126" t="s">
        <v>33</v>
      </c>
      <c r="AX242" s="126" t="s">
        <v>72</v>
      </c>
      <c r="AY242" s="128" t="s">
        <v>160</v>
      </c>
    </row>
    <row r="243" spans="2:65" s="110" customFormat="1" x14ac:dyDescent="0.2">
      <c r="B243" s="111"/>
      <c r="D243" s="98" t="s">
        <v>171</v>
      </c>
      <c r="E243" s="112" t="s">
        <v>3</v>
      </c>
      <c r="F243" s="113" t="s">
        <v>182</v>
      </c>
      <c r="H243" s="114">
        <v>850.64200000000005</v>
      </c>
      <c r="I243" s="146"/>
      <c r="L243" s="111"/>
      <c r="M243" s="115"/>
      <c r="T243" s="116"/>
      <c r="AT243" s="112" t="s">
        <v>171</v>
      </c>
      <c r="AU243" s="112" t="s">
        <v>85</v>
      </c>
      <c r="AV243" s="110" t="s">
        <v>167</v>
      </c>
      <c r="AW243" s="110" t="s">
        <v>33</v>
      </c>
      <c r="AX243" s="110" t="s">
        <v>80</v>
      </c>
      <c r="AY243" s="112" t="s">
        <v>160</v>
      </c>
    </row>
    <row r="244" spans="2:65" s="14" customFormat="1" ht="16.5" customHeight="1" x14ac:dyDescent="0.2">
      <c r="B244" s="15"/>
      <c r="C244" s="117" t="s">
        <v>382</v>
      </c>
      <c r="D244" s="117" t="s">
        <v>344</v>
      </c>
      <c r="E244" s="118" t="s">
        <v>383</v>
      </c>
      <c r="F244" s="119" t="s">
        <v>384</v>
      </c>
      <c r="G244" s="120" t="s">
        <v>212</v>
      </c>
      <c r="H244" s="121">
        <v>691.95600000000002</v>
      </c>
      <c r="I244" s="148"/>
      <c r="J244" s="122">
        <f>ROUND(I244*H244,2)</f>
        <v>0</v>
      </c>
      <c r="K244" s="119" t="s">
        <v>166</v>
      </c>
      <c r="L244" s="123"/>
      <c r="M244" s="124" t="s">
        <v>3</v>
      </c>
      <c r="N244" s="125" t="s">
        <v>44</v>
      </c>
      <c r="O244" s="88">
        <v>0</v>
      </c>
      <c r="P244" s="88">
        <f>O244*H244</f>
        <v>0</v>
      </c>
      <c r="Q244" s="88">
        <v>2.5200000000000001E-3</v>
      </c>
      <c r="R244" s="88">
        <f>Q244*H244</f>
        <v>1.74372912</v>
      </c>
      <c r="S244" s="88">
        <v>0</v>
      </c>
      <c r="T244" s="89">
        <f>S244*H244</f>
        <v>0</v>
      </c>
      <c r="AR244" s="90" t="s">
        <v>216</v>
      </c>
      <c r="AT244" s="90" t="s">
        <v>344</v>
      </c>
      <c r="AU244" s="90" t="s">
        <v>85</v>
      </c>
      <c r="AY244" s="7" t="s">
        <v>160</v>
      </c>
      <c r="BE244" s="91">
        <f>IF(N244="základní",J244,0)</f>
        <v>0</v>
      </c>
      <c r="BF244" s="91">
        <f>IF(N244="snížená",J244,0)</f>
        <v>0</v>
      </c>
      <c r="BG244" s="91">
        <f>IF(N244="zákl. přenesená",J244,0)</f>
        <v>0</v>
      </c>
      <c r="BH244" s="91">
        <f>IF(N244="sníž. přenesená",J244,0)</f>
        <v>0</v>
      </c>
      <c r="BI244" s="91">
        <f>IF(N244="nulová",J244,0)</f>
        <v>0</v>
      </c>
      <c r="BJ244" s="7" t="s">
        <v>85</v>
      </c>
      <c r="BK244" s="91">
        <f>ROUND(I244*H244,2)</f>
        <v>0</v>
      </c>
      <c r="BL244" s="7" t="s">
        <v>167</v>
      </c>
      <c r="BM244" s="90" t="s">
        <v>385</v>
      </c>
    </row>
    <row r="245" spans="2:65" s="103" customFormat="1" x14ac:dyDescent="0.2">
      <c r="B245" s="104"/>
      <c r="D245" s="98" t="s">
        <v>171</v>
      </c>
      <c r="E245" s="105" t="s">
        <v>3</v>
      </c>
      <c r="F245" s="106" t="s">
        <v>386</v>
      </c>
      <c r="H245" s="107">
        <v>659.00599999999997</v>
      </c>
      <c r="I245" s="145"/>
      <c r="L245" s="104"/>
      <c r="M245" s="108"/>
      <c r="T245" s="109"/>
      <c r="AT245" s="105" t="s">
        <v>171</v>
      </c>
      <c r="AU245" s="105" t="s">
        <v>85</v>
      </c>
      <c r="AV245" s="103" t="s">
        <v>85</v>
      </c>
      <c r="AW245" s="103" t="s">
        <v>33</v>
      </c>
      <c r="AX245" s="103" t="s">
        <v>80</v>
      </c>
      <c r="AY245" s="105" t="s">
        <v>160</v>
      </c>
    </row>
    <row r="246" spans="2:65" s="103" customFormat="1" x14ac:dyDescent="0.2">
      <c r="B246" s="104"/>
      <c r="D246" s="98" t="s">
        <v>171</v>
      </c>
      <c r="F246" s="106" t="s">
        <v>387</v>
      </c>
      <c r="H246" s="107">
        <v>691.95600000000002</v>
      </c>
      <c r="I246" s="145"/>
      <c r="L246" s="104"/>
      <c r="M246" s="108"/>
      <c r="T246" s="109"/>
      <c r="AT246" s="105" t="s">
        <v>171</v>
      </c>
      <c r="AU246" s="105" t="s">
        <v>85</v>
      </c>
      <c r="AV246" s="103" t="s">
        <v>85</v>
      </c>
      <c r="AW246" s="103" t="s">
        <v>4</v>
      </c>
      <c r="AX246" s="103" t="s">
        <v>80</v>
      </c>
      <c r="AY246" s="105" t="s">
        <v>160</v>
      </c>
    </row>
    <row r="247" spans="2:65" s="14" customFormat="1" ht="24.2" customHeight="1" x14ac:dyDescent="0.2">
      <c r="B247" s="15"/>
      <c r="C247" s="117" t="s">
        <v>388</v>
      </c>
      <c r="D247" s="117" t="s">
        <v>344</v>
      </c>
      <c r="E247" s="118" t="s">
        <v>389</v>
      </c>
      <c r="F247" s="119" t="s">
        <v>390</v>
      </c>
      <c r="G247" s="120" t="s">
        <v>212</v>
      </c>
      <c r="H247" s="121">
        <v>201.21799999999999</v>
      </c>
      <c r="I247" s="148"/>
      <c r="J247" s="122">
        <f>ROUND(I247*H247,2)</f>
        <v>0</v>
      </c>
      <c r="K247" s="119" t="s">
        <v>166</v>
      </c>
      <c r="L247" s="123"/>
      <c r="M247" s="124" t="s">
        <v>3</v>
      </c>
      <c r="N247" s="125" t="s">
        <v>44</v>
      </c>
      <c r="O247" s="88">
        <v>0</v>
      </c>
      <c r="P247" s="88">
        <f>O247*H247</f>
        <v>0</v>
      </c>
      <c r="Q247" s="88">
        <v>5.4000000000000003E-3</v>
      </c>
      <c r="R247" s="88">
        <f>Q247*H247</f>
        <v>1.0865772</v>
      </c>
      <c r="S247" s="88">
        <v>0</v>
      </c>
      <c r="T247" s="89">
        <f>S247*H247</f>
        <v>0</v>
      </c>
      <c r="AR247" s="90" t="s">
        <v>216</v>
      </c>
      <c r="AT247" s="90" t="s">
        <v>344</v>
      </c>
      <c r="AU247" s="90" t="s">
        <v>85</v>
      </c>
      <c r="AY247" s="7" t="s">
        <v>160</v>
      </c>
      <c r="BE247" s="91">
        <f>IF(N247="základní",J247,0)</f>
        <v>0</v>
      </c>
      <c r="BF247" s="91">
        <f>IF(N247="snížená",J247,0)</f>
        <v>0</v>
      </c>
      <c r="BG247" s="91">
        <f>IF(N247="zákl. přenesená",J247,0)</f>
        <v>0</v>
      </c>
      <c r="BH247" s="91">
        <f>IF(N247="sníž. přenesená",J247,0)</f>
        <v>0</v>
      </c>
      <c r="BI247" s="91">
        <f>IF(N247="nulová",J247,0)</f>
        <v>0</v>
      </c>
      <c r="BJ247" s="7" t="s">
        <v>85</v>
      </c>
      <c r="BK247" s="91">
        <f>ROUND(I247*H247,2)</f>
        <v>0</v>
      </c>
      <c r="BL247" s="7" t="s">
        <v>167</v>
      </c>
      <c r="BM247" s="90" t="s">
        <v>391</v>
      </c>
    </row>
    <row r="248" spans="2:65" s="103" customFormat="1" x14ac:dyDescent="0.2">
      <c r="B248" s="104"/>
      <c r="D248" s="98" t="s">
        <v>171</v>
      </c>
      <c r="E248" s="105" t="s">
        <v>3</v>
      </c>
      <c r="F248" s="106" t="s">
        <v>392</v>
      </c>
      <c r="H248" s="107">
        <v>191.636</v>
      </c>
      <c r="I248" s="145"/>
      <c r="L248" s="104"/>
      <c r="M248" s="108"/>
      <c r="T248" s="109"/>
      <c r="AT248" s="105" t="s">
        <v>171</v>
      </c>
      <c r="AU248" s="105" t="s">
        <v>85</v>
      </c>
      <c r="AV248" s="103" t="s">
        <v>85</v>
      </c>
      <c r="AW248" s="103" t="s">
        <v>33</v>
      </c>
      <c r="AX248" s="103" t="s">
        <v>80</v>
      </c>
      <c r="AY248" s="105" t="s">
        <v>160</v>
      </c>
    </row>
    <row r="249" spans="2:65" s="103" customFormat="1" x14ac:dyDescent="0.2">
      <c r="B249" s="104"/>
      <c r="D249" s="98" t="s">
        <v>171</v>
      </c>
      <c r="F249" s="106" t="s">
        <v>393</v>
      </c>
      <c r="H249" s="107">
        <v>201.21799999999999</v>
      </c>
      <c r="I249" s="145"/>
      <c r="L249" s="104"/>
      <c r="M249" s="108"/>
      <c r="T249" s="109"/>
      <c r="AT249" s="105" t="s">
        <v>171</v>
      </c>
      <c r="AU249" s="105" t="s">
        <v>85</v>
      </c>
      <c r="AV249" s="103" t="s">
        <v>85</v>
      </c>
      <c r="AW249" s="103" t="s">
        <v>4</v>
      </c>
      <c r="AX249" s="103" t="s">
        <v>80</v>
      </c>
      <c r="AY249" s="105" t="s">
        <v>160</v>
      </c>
    </row>
    <row r="250" spans="2:65" s="14" customFormat="1" ht="49.15" customHeight="1" x14ac:dyDescent="0.2">
      <c r="B250" s="15"/>
      <c r="C250" s="80" t="s">
        <v>394</v>
      </c>
      <c r="D250" s="80" t="s">
        <v>162</v>
      </c>
      <c r="E250" s="81" t="s">
        <v>395</v>
      </c>
      <c r="F250" s="82" t="s">
        <v>396</v>
      </c>
      <c r="G250" s="83" t="s">
        <v>397</v>
      </c>
      <c r="H250" s="84">
        <v>99.6</v>
      </c>
      <c r="I250" s="142"/>
      <c r="J250" s="85">
        <f>ROUND(I250*H250,2)</f>
        <v>0</v>
      </c>
      <c r="K250" s="82" t="s">
        <v>166</v>
      </c>
      <c r="L250" s="15"/>
      <c r="M250" s="86" t="s">
        <v>3</v>
      </c>
      <c r="N250" s="87" t="s">
        <v>44</v>
      </c>
      <c r="O250" s="88">
        <v>0.39</v>
      </c>
      <c r="P250" s="88">
        <f>O250*H250</f>
        <v>38.844000000000001</v>
      </c>
      <c r="Q250" s="88">
        <v>3.3899999999999998E-3</v>
      </c>
      <c r="R250" s="88">
        <f>Q250*H250</f>
        <v>0.33764399999999994</v>
      </c>
      <c r="S250" s="88">
        <v>0</v>
      </c>
      <c r="T250" s="89">
        <f>S250*H250</f>
        <v>0</v>
      </c>
      <c r="AR250" s="90" t="s">
        <v>167</v>
      </c>
      <c r="AT250" s="90" t="s">
        <v>162</v>
      </c>
      <c r="AU250" s="90" t="s">
        <v>85</v>
      </c>
      <c r="AY250" s="7" t="s">
        <v>160</v>
      </c>
      <c r="BE250" s="91">
        <f>IF(N250="základní",J250,0)</f>
        <v>0</v>
      </c>
      <c r="BF250" s="91">
        <f>IF(N250="snížená",J250,0)</f>
        <v>0</v>
      </c>
      <c r="BG250" s="91">
        <f>IF(N250="zákl. přenesená",J250,0)</f>
        <v>0</v>
      </c>
      <c r="BH250" s="91">
        <f>IF(N250="sníž. přenesená",J250,0)</f>
        <v>0</v>
      </c>
      <c r="BI250" s="91">
        <f>IF(N250="nulová",J250,0)</f>
        <v>0</v>
      </c>
      <c r="BJ250" s="7" t="s">
        <v>85</v>
      </c>
      <c r="BK250" s="91">
        <f>ROUND(I250*H250,2)</f>
        <v>0</v>
      </c>
      <c r="BL250" s="7" t="s">
        <v>167</v>
      </c>
      <c r="BM250" s="90" t="s">
        <v>398</v>
      </c>
    </row>
    <row r="251" spans="2:65" s="14" customFormat="1" x14ac:dyDescent="0.2">
      <c r="B251" s="15"/>
      <c r="D251" s="92" t="s">
        <v>169</v>
      </c>
      <c r="F251" s="93" t="s">
        <v>399</v>
      </c>
      <c r="I251" s="143"/>
      <c r="L251" s="15"/>
      <c r="M251" s="94"/>
      <c r="T251" s="95"/>
      <c r="AT251" s="7" t="s">
        <v>169</v>
      </c>
      <c r="AU251" s="7" t="s">
        <v>85</v>
      </c>
    </row>
    <row r="252" spans="2:65" s="103" customFormat="1" x14ac:dyDescent="0.2">
      <c r="B252" s="104"/>
      <c r="D252" s="98" t="s">
        <v>171</v>
      </c>
      <c r="E252" s="105" t="s">
        <v>3</v>
      </c>
      <c r="F252" s="106" t="s">
        <v>400</v>
      </c>
      <c r="H252" s="107">
        <v>99.6</v>
      </c>
      <c r="I252" s="145"/>
      <c r="L252" s="104"/>
      <c r="M252" s="108"/>
      <c r="T252" s="109"/>
      <c r="AT252" s="105" t="s">
        <v>171</v>
      </c>
      <c r="AU252" s="105" t="s">
        <v>85</v>
      </c>
      <c r="AV252" s="103" t="s">
        <v>85</v>
      </c>
      <c r="AW252" s="103" t="s">
        <v>33</v>
      </c>
      <c r="AX252" s="103" t="s">
        <v>80</v>
      </c>
      <c r="AY252" s="105" t="s">
        <v>160</v>
      </c>
    </row>
    <row r="253" spans="2:65" s="14" customFormat="1" ht="16.5" customHeight="1" x14ac:dyDescent="0.2">
      <c r="B253" s="15"/>
      <c r="C253" s="117" t="s">
        <v>401</v>
      </c>
      <c r="D253" s="117" t="s">
        <v>344</v>
      </c>
      <c r="E253" s="118" t="s">
        <v>402</v>
      </c>
      <c r="F253" s="119" t="s">
        <v>403</v>
      </c>
      <c r="G253" s="120" t="s">
        <v>212</v>
      </c>
      <c r="H253" s="121">
        <v>27.937999999999999</v>
      </c>
      <c r="I253" s="148"/>
      <c r="J253" s="122">
        <f>ROUND(I253*H253,2)</f>
        <v>0</v>
      </c>
      <c r="K253" s="119" t="s">
        <v>166</v>
      </c>
      <c r="L253" s="123"/>
      <c r="M253" s="124" t="s">
        <v>3</v>
      </c>
      <c r="N253" s="125" t="s">
        <v>44</v>
      </c>
      <c r="O253" s="88">
        <v>0</v>
      </c>
      <c r="P253" s="88">
        <f>O253*H253</f>
        <v>0</v>
      </c>
      <c r="Q253" s="88">
        <v>4.2000000000000002E-4</v>
      </c>
      <c r="R253" s="88">
        <f>Q253*H253</f>
        <v>1.173396E-2</v>
      </c>
      <c r="S253" s="88">
        <v>0</v>
      </c>
      <c r="T253" s="89">
        <f>S253*H253</f>
        <v>0</v>
      </c>
      <c r="AR253" s="90" t="s">
        <v>216</v>
      </c>
      <c r="AT253" s="90" t="s">
        <v>344</v>
      </c>
      <c r="AU253" s="90" t="s">
        <v>85</v>
      </c>
      <c r="AY253" s="7" t="s">
        <v>160</v>
      </c>
      <c r="BE253" s="91">
        <f>IF(N253="základní",J253,0)</f>
        <v>0</v>
      </c>
      <c r="BF253" s="91">
        <f>IF(N253="snížená",J253,0)</f>
        <v>0</v>
      </c>
      <c r="BG253" s="91">
        <f>IF(N253="zákl. přenesená",J253,0)</f>
        <v>0</v>
      </c>
      <c r="BH253" s="91">
        <f>IF(N253="sníž. přenesená",J253,0)</f>
        <v>0</v>
      </c>
      <c r="BI253" s="91">
        <f>IF(N253="nulová",J253,0)</f>
        <v>0</v>
      </c>
      <c r="BJ253" s="7" t="s">
        <v>85</v>
      </c>
      <c r="BK253" s="91">
        <f>ROUND(I253*H253,2)</f>
        <v>0</v>
      </c>
      <c r="BL253" s="7" t="s">
        <v>167</v>
      </c>
      <c r="BM253" s="90" t="s">
        <v>404</v>
      </c>
    </row>
    <row r="254" spans="2:65" s="103" customFormat="1" x14ac:dyDescent="0.2">
      <c r="B254" s="104"/>
      <c r="D254" s="98" t="s">
        <v>171</v>
      </c>
      <c r="E254" s="105" t="s">
        <v>3</v>
      </c>
      <c r="F254" s="106" t="s">
        <v>405</v>
      </c>
      <c r="H254" s="107">
        <v>25.398</v>
      </c>
      <c r="I254" s="145"/>
      <c r="L254" s="104"/>
      <c r="M254" s="108"/>
      <c r="T254" s="109"/>
      <c r="AT254" s="105" t="s">
        <v>171</v>
      </c>
      <c r="AU254" s="105" t="s">
        <v>85</v>
      </c>
      <c r="AV254" s="103" t="s">
        <v>85</v>
      </c>
      <c r="AW254" s="103" t="s">
        <v>33</v>
      </c>
      <c r="AX254" s="103" t="s">
        <v>80</v>
      </c>
      <c r="AY254" s="105" t="s">
        <v>160</v>
      </c>
    </row>
    <row r="255" spans="2:65" s="103" customFormat="1" x14ac:dyDescent="0.2">
      <c r="B255" s="104"/>
      <c r="D255" s="98" t="s">
        <v>171</v>
      </c>
      <c r="F255" s="106" t="s">
        <v>406</v>
      </c>
      <c r="H255" s="107">
        <v>27.937999999999999</v>
      </c>
      <c r="I255" s="145"/>
      <c r="L255" s="104"/>
      <c r="M255" s="108"/>
      <c r="T255" s="109"/>
      <c r="AT255" s="105" t="s">
        <v>171</v>
      </c>
      <c r="AU255" s="105" t="s">
        <v>85</v>
      </c>
      <c r="AV255" s="103" t="s">
        <v>85</v>
      </c>
      <c r="AW255" s="103" t="s">
        <v>4</v>
      </c>
      <c r="AX255" s="103" t="s">
        <v>80</v>
      </c>
      <c r="AY255" s="105" t="s">
        <v>160</v>
      </c>
    </row>
    <row r="256" spans="2:65" s="14" customFormat="1" ht="78" customHeight="1" x14ac:dyDescent="0.2">
      <c r="B256" s="15"/>
      <c r="C256" s="80" t="s">
        <v>407</v>
      </c>
      <c r="D256" s="80" t="s">
        <v>162</v>
      </c>
      <c r="E256" s="81" t="s">
        <v>408</v>
      </c>
      <c r="F256" s="82" t="s">
        <v>409</v>
      </c>
      <c r="G256" s="83" t="s">
        <v>212</v>
      </c>
      <c r="H256" s="84">
        <v>40.200000000000003</v>
      </c>
      <c r="I256" s="142"/>
      <c r="J256" s="85">
        <f>ROUND(I256*H256,2)</f>
        <v>0</v>
      </c>
      <c r="K256" s="82" t="s">
        <v>166</v>
      </c>
      <c r="L256" s="15"/>
      <c r="M256" s="86" t="s">
        <v>3</v>
      </c>
      <c r="N256" s="87" t="s">
        <v>44</v>
      </c>
      <c r="O256" s="88">
        <v>1.1000000000000001</v>
      </c>
      <c r="P256" s="88">
        <f>O256*H256</f>
        <v>44.220000000000006</v>
      </c>
      <c r="Q256" s="88">
        <v>1.1679999999999999E-2</v>
      </c>
      <c r="R256" s="88">
        <f>Q256*H256</f>
        <v>0.46953600000000001</v>
      </c>
      <c r="S256" s="88">
        <v>0</v>
      </c>
      <c r="T256" s="89">
        <f>S256*H256</f>
        <v>0</v>
      </c>
      <c r="AR256" s="90" t="s">
        <v>167</v>
      </c>
      <c r="AT256" s="90" t="s">
        <v>162</v>
      </c>
      <c r="AU256" s="90" t="s">
        <v>85</v>
      </c>
      <c r="AY256" s="7" t="s">
        <v>160</v>
      </c>
      <c r="BE256" s="91">
        <f>IF(N256="základní",J256,0)</f>
        <v>0</v>
      </c>
      <c r="BF256" s="91">
        <f>IF(N256="snížená",J256,0)</f>
        <v>0</v>
      </c>
      <c r="BG256" s="91">
        <f>IF(N256="zákl. přenesená",J256,0)</f>
        <v>0</v>
      </c>
      <c r="BH256" s="91">
        <f>IF(N256="sníž. přenesená",J256,0)</f>
        <v>0</v>
      </c>
      <c r="BI256" s="91">
        <f>IF(N256="nulová",J256,0)</f>
        <v>0</v>
      </c>
      <c r="BJ256" s="7" t="s">
        <v>85</v>
      </c>
      <c r="BK256" s="91">
        <f>ROUND(I256*H256,2)</f>
        <v>0</v>
      </c>
      <c r="BL256" s="7" t="s">
        <v>167</v>
      </c>
      <c r="BM256" s="90" t="s">
        <v>410</v>
      </c>
    </row>
    <row r="257" spans="2:65" s="14" customFormat="1" x14ac:dyDescent="0.2">
      <c r="B257" s="15"/>
      <c r="D257" s="92" t="s">
        <v>169</v>
      </c>
      <c r="F257" s="93" t="s">
        <v>411</v>
      </c>
      <c r="I257" s="143"/>
      <c r="L257" s="15"/>
      <c r="M257" s="94"/>
      <c r="T257" s="95"/>
      <c r="AT257" s="7" t="s">
        <v>169</v>
      </c>
      <c r="AU257" s="7" t="s">
        <v>85</v>
      </c>
    </row>
    <row r="258" spans="2:65" s="96" customFormat="1" x14ac:dyDescent="0.2">
      <c r="B258" s="97"/>
      <c r="D258" s="98" t="s">
        <v>171</v>
      </c>
      <c r="E258" s="99" t="s">
        <v>3</v>
      </c>
      <c r="F258" s="100" t="s">
        <v>412</v>
      </c>
      <c r="H258" s="99" t="s">
        <v>3</v>
      </c>
      <c r="I258" s="144"/>
      <c r="L258" s="97"/>
      <c r="M258" s="101"/>
      <c r="T258" s="102"/>
      <c r="AT258" s="99" t="s">
        <v>171</v>
      </c>
      <c r="AU258" s="99" t="s">
        <v>85</v>
      </c>
      <c r="AV258" s="96" t="s">
        <v>80</v>
      </c>
      <c r="AW258" s="96" t="s">
        <v>33</v>
      </c>
      <c r="AX258" s="96" t="s">
        <v>72</v>
      </c>
      <c r="AY258" s="99" t="s">
        <v>160</v>
      </c>
    </row>
    <row r="259" spans="2:65" s="103" customFormat="1" x14ac:dyDescent="0.2">
      <c r="B259" s="104"/>
      <c r="D259" s="98" t="s">
        <v>171</v>
      </c>
      <c r="E259" s="105" t="s">
        <v>3</v>
      </c>
      <c r="F259" s="106" t="s">
        <v>413</v>
      </c>
      <c r="H259" s="107">
        <v>36.4</v>
      </c>
      <c r="I259" s="145"/>
      <c r="L259" s="104"/>
      <c r="M259" s="108"/>
      <c r="T259" s="109"/>
      <c r="AT259" s="105" t="s">
        <v>171</v>
      </c>
      <c r="AU259" s="105" t="s">
        <v>85</v>
      </c>
      <c r="AV259" s="103" t="s">
        <v>85</v>
      </c>
      <c r="AW259" s="103" t="s">
        <v>33</v>
      </c>
      <c r="AX259" s="103" t="s">
        <v>72</v>
      </c>
      <c r="AY259" s="105" t="s">
        <v>160</v>
      </c>
    </row>
    <row r="260" spans="2:65" s="96" customFormat="1" x14ac:dyDescent="0.2">
      <c r="B260" s="97"/>
      <c r="D260" s="98" t="s">
        <v>171</v>
      </c>
      <c r="E260" s="99" t="s">
        <v>3</v>
      </c>
      <c r="F260" s="100" t="s">
        <v>414</v>
      </c>
      <c r="H260" s="99" t="s">
        <v>3</v>
      </c>
      <c r="I260" s="144"/>
      <c r="L260" s="97"/>
      <c r="M260" s="101"/>
      <c r="T260" s="102"/>
      <c r="AT260" s="99" t="s">
        <v>171</v>
      </c>
      <c r="AU260" s="99" t="s">
        <v>85</v>
      </c>
      <c r="AV260" s="96" t="s">
        <v>80</v>
      </c>
      <c r="AW260" s="96" t="s">
        <v>33</v>
      </c>
      <c r="AX260" s="96" t="s">
        <v>72</v>
      </c>
      <c r="AY260" s="99" t="s">
        <v>160</v>
      </c>
    </row>
    <row r="261" spans="2:65" s="103" customFormat="1" x14ac:dyDescent="0.2">
      <c r="B261" s="104"/>
      <c r="D261" s="98" t="s">
        <v>171</v>
      </c>
      <c r="E261" s="105" t="s">
        <v>3</v>
      </c>
      <c r="F261" s="106" t="s">
        <v>415</v>
      </c>
      <c r="H261" s="107">
        <v>3.8</v>
      </c>
      <c r="I261" s="145"/>
      <c r="L261" s="104"/>
      <c r="M261" s="108"/>
      <c r="T261" s="109"/>
      <c r="AT261" s="105" t="s">
        <v>171</v>
      </c>
      <c r="AU261" s="105" t="s">
        <v>85</v>
      </c>
      <c r="AV261" s="103" t="s">
        <v>85</v>
      </c>
      <c r="AW261" s="103" t="s">
        <v>33</v>
      </c>
      <c r="AX261" s="103" t="s">
        <v>72</v>
      </c>
      <c r="AY261" s="105" t="s">
        <v>160</v>
      </c>
    </row>
    <row r="262" spans="2:65" s="110" customFormat="1" x14ac:dyDescent="0.2">
      <c r="B262" s="111"/>
      <c r="D262" s="98" t="s">
        <v>171</v>
      </c>
      <c r="E262" s="112" t="s">
        <v>3</v>
      </c>
      <c r="F262" s="113" t="s">
        <v>182</v>
      </c>
      <c r="H262" s="114">
        <v>40.200000000000003</v>
      </c>
      <c r="I262" s="146"/>
      <c r="L262" s="111"/>
      <c r="M262" s="115"/>
      <c r="T262" s="116"/>
      <c r="AT262" s="112" t="s">
        <v>171</v>
      </c>
      <c r="AU262" s="112" t="s">
        <v>85</v>
      </c>
      <c r="AV262" s="110" t="s">
        <v>167</v>
      </c>
      <c r="AW262" s="110" t="s">
        <v>33</v>
      </c>
      <c r="AX262" s="110" t="s">
        <v>80</v>
      </c>
      <c r="AY262" s="112" t="s">
        <v>160</v>
      </c>
    </row>
    <row r="263" spans="2:65" s="14" customFormat="1" ht="24.2" customHeight="1" x14ac:dyDescent="0.2">
      <c r="B263" s="15"/>
      <c r="C263" s="117" t="s">
        <v>416</v>
      </c>
      <c r="D263" s="117" t="s">
        <v>344</v>
      </c>
      <c r="E263" s="118" t="s">
        <v>417</v>
      </c>
      <c r="F263" s="119" t="s">
        <v>418</v>
      </c>
      <c r="G263" s="120" t="s">
        <v>212</v>
      </c>
      <c r="H263" s="121">
        <v>42.21</v>
      </c>
      <c r="I263" s="148"/>
      <c r="J263" s="122">
        <f>ROUND(I263*H263,2)</f>
        <v>0</v>
      </c>
      <c r="K263" s="119" t="s">
        <v>166</v>
      </c>
      <c r="L263" s="123"/>
      <c r="M263" s="124" t="s">
        <v>3</v>
      </c>
      <c r="N263" s="125" t="s">
        <v>44</v>
      </c>
      <c r="O263" s="88">
        <v>0</v>
      </c>
      <c r="P263" s="88">
        <f>O263*H263</f>
        <v>0</v>
      </c>
      <c r="Q263" s="88">
        <v>2.8000000000000001E-2</v>
      </c>
      <c r="R263" s="88">
        <f>Q263*H263</f>
        <v>1.18188</v>
      </c>
      <c r="S263" s="88">
        <v>0</v>
      </c>
      <c r="T263" s="89">
        <f>S263*H263</f>
        <v>0</v>
      </c>
      <c r="AR263" s="90" t="s">
        <v>216</v>
      </c>
      <c r="AT263" s="90" t="s">
        <v>344</v>
      </c>
      <c r="AU263" s="90" t="s">
        <v>85</v>
      </c>
      <c r="AY263" s="7" t="s">
        <v>160</v>
      </c>
      <c r="BE263" s="91">
        <f>IF(N263="základní",J263,0)</f>
        <v>0</v>
      </c>
      <c r="BF263" s="91">
        <f>IF(N263="snížená",J263,0)</f>
        <v>0</v>
      </c>
      <c r="BG263" s="91">
        <f>IF(N263="zákl. přenesená",J263,0)</f>
        <v>0</v>
      </c>
      <c r="BH263" s="91">
        <f>IF(N263="sníž. přenesená",J263,0)</f>
        <v>0</v>
      </c>
      <c r="BI263" s="91">
        <f>IF(N263="nulová",J263,0)</f>
        <v>0</v>
      </c>
      <c r="BJ263" s="7" t="s">
        <v>85</v>
      </c>
      <c r="BK263" s="91">
        <f>ROUND(I263*H263,2)</f>
        <v>0</v>
      </c>
      <c r="BL263" s="7" t="s">
        <v>167</v>
      </c>
      <c r="BM263" s="90" t="s">
        <v>419</v>
      </c>
    </row>
    <row r="264" spans="2:65" s="103" customFormat="1" x14ac:dyDescent="0.2">
      <c r="B264" s="104"/>
      <c r="D264" s="98" t="s">
        <v>171</v>
      </c>
      <c r="F264" s="106" t="s">
        <v>420</v>
      </c>
      <c r="H264" s="107">
        <v>42.21</v>
      </c>
      <c r="I264" s="145"/>
      <c r="L264" s="104"/>
      <c r="M264" s="108"/>
      <c r="T264" s="109"/>
      <c r="AT264" s="105" t="s">
        <v>171</v>
      </c>
      <c r="AU264" s="105" t="s">
        <v>85</v>
      </c>
      <c r="AV264" s="103" t="s">
        <v>85</v>
      </c>
      <c r="AW264" s="103" t="s">
        <v>4</v>
      </c>
      <c r="AX264" s="103" t="s">
        <v>80</v>
      </c>
      <c r="AY264" s="105" t="s">
        <v>160</v>
      </c>
    </row>
    <row r="265" spans="2:65" s="14" customFormat="1" ht="24.2" customHeight="1" x14ac:dyDescent="0.2">
      <c r="B265" s="15"/>
      <c r="C265" s="80" t="s">
        <v>421</v>
      </c>
      <c r="D265" s="80" t="s">
        <v>162</v>
      </c>
      <c r="E265" s="81" t="s">
        <v>422</v>
      </c>
      <c r="F265" s="82" t="s">
        <v>423</v>
      </c>
      <c r="G265" s="83" t="s">
        <v>397</v>
      </c>
      <c r="H265" s="84">
        <v>91</v>
      </c>
      <c r="I265" s="142"/>
      <c r="J265" s="85">
        <f>ROUND(I265*H265,2)</f>
        <v>0</v>
      </c>
      <c r="K265" s="82" t="s">
        <v>166</v>
      </c>
      <c r="L265" s="15"/>
      <c r="M265" s="86" t="s">
        <v>3</v>
      </c>
      <c r="N265" s="87" t="s">
        <v>44</v>
      </c>
      <c r="O265" s="88">
        <v>0.23</v>
      </c>
      <c r="P265" s="88">
        <f>O265*H265</f>
        <v>20.93</v>
      </c>
      <c r="Q265" s="88">
        <v>3.0000000000000001E-5</v>
      </c>
      <c r="R265" s="88">
        <f>Q265*H265</f>
        <v>2.7300000000000002E-3</v>
      </c>
      <c r="S265" s="88">
        <v>0</v>
      </c>
      <c r="T265" s="89">
        <f>S265*H265</f>
        <v>0</v>
      </c>
      <c r="AR265" s="90" t="s">
        <v>167</v>
      </c>
      <c r="AT265" s="90" t="s">
        <v>162</v>
      </c>
      <c r="AU265" s="90" t="s">
        <v>85</v>
      </c>
      <c r="AY265" s="7" t="s">
        <v>160</v>
      </c>
      <c r="BE265" s="91">
        <f>IF(N265="základní",J265,0)</f>
        <v>0</v>
      </c>
      <c r="BF265" s="91">
        <f>IF(N265="snížená",J265,0)</f>
        <v>0</v>
      </c>
      <c r="BG265" s="91">
        <f>IF(N265="zákl. přenesená",J265,0)</f>
        <v>0</v>
      </c>
      <c r="BH265" s="91">
        <f>IF(N265="sníž. přenesená",J265,0)</f>
        <v>0</v>
      </c>
      <c r="BI265" s="91">
        <f>IF(N265="nulová",J265,0)</f>
        <v>0</v>
      </c>
      <c r="BJ265" s="7" t="s">
        <v>85</v>
      </c>
      <c r="BK265" s="91">
        <f>ROUND(I265*H265,2)</f>
        <v>0</v>
      </c>
      <c r="BL265" s="7" t="s">
        <v>167</v>
      </c>
      <c r="BM265" s="90" t="s">
        <v>424</v>
      </c>
    </row>
    <row r="266" spans="2:65" s="14" customFormat="1" x14ac:dyDescent="0.2">
      <c r="B266" s="15"/>
      <c r="D266" s="92" t="s">
        <v>169</v>
      </c>
      <c r="F266" s="93" t="s">
        <v>425</v>
      </c>
      <c r="I266" s="143"/>
      <c r="L266" s="15"/>
      <c r="M266" s="94"/>
      <c r="T266" s="95"/>
      <c r="AT266" s="7" t="s">
        <v>169</v>
      </c>
      <c r="AU266" s="7" t="s">
        <v>85</v>
      </c>
    </row>
    <row r="267" spans="2:65" s="103" customFormat="1" x14ac:dyDescent="0.2">
      <c r="B267" s="104"/>
      <c r="D267" s="98" t="s">
        <v>171</v>
      </c>
      <c r="E267" s="105" t="s">
        <v>3</v>
      </c>
      <c r="F267" s="106" t="s">
        <v>426</v>
      </c>
      <c r="H267" s="107">
        <v>91</v>
      </c>
      <c r="I267" s="145"/>
      <c r="L267" s="104"/>
      <c r="M267" s="108"/>
      <c r="T267" s="109"/>
      <c r="AT267" s="105" t="s">
        <v>171</v>
      </c>
      <c r="AU267" s="105" t="s">
        <v>85</v>
      </c>
      <c r="AV267" s="103" t="s">
        <v>85</v>
      </c>
      <c r="AW267" s="103" t="s">
        <v>33</v>
      </c>
      <c r="AX267" s="103" t="s">
        <v>80</v>
      </c>
      <c r="AY267" s="105" t="s">
        <v>160</v>
      </c>
    </row>
    <row r="268" spans="2:65" s="14" customFormat="1" ht="24.2" customHeight="1" x14ac:dyDescent="0.2">
      <c r="B268" s="15"/>
      <c r="C268" s="117" t="s">
        <v>427</v>
      </c>
      <c r="D268" s="117" t="s">
        <v>344</v>
      </c>
      <c r="E268" s="118" t="s">
        <v>428</v>
      </c>
      <c r="F268" s="119" t="s">
        <v>429</v>
      </c>
      <c r="G268" s="120" t="s">
        <v>397</v>
      </c>
      <c r="H268" s="121">
        <v>95.55</v>
      </c>
      <c r="I268" s="148"/>
      <c r="J268" s="122">
        <f>ROUND(I268*H268,2)</f>
        <v>0</v>
      </c>
      <c r="K268" s="119" t="s">
        <v>166</v>
      </c>
      <c r="L268" s="123"/>
      <c r="M268" s="124" t="s">
        <v>3</v>
      </c>
      <c r="N268" s="125" t="s">
        <v>44</v>
      </c>
      <c r="O268" s="88">
        <v>0</v>
      </c>
      <c r="P268" s="88">
        <f>O268*H268</f>
        <v>0</v>
      </c>
      <c r="Q268" s="88">
        <v>6.8000000000000005E-4</v>
      </c>
      <c r="R268" s="88">
        <f>Q268*H268</f>
        <v>6.4974000000000004E-2</v>
      </c>
      <c r="S268" s="88">
        <v>0</v>
      </c>
      <c r="T268" s="89">
        <f>S268*H268</f>
        <v>0</v>
      </c>
      <c r="AR268" s="90" t="s">
        <v>216</v>
      </c>
      <c r="AT268" s="90" t="s">
        <v>344</v>
      </c>
      <c r="AU268" s="90" t="s">
        <v>85</v>
      </c>
      <c r="AY268" s="7" t="s">
        <v>160</v>
      </c>
      <c r="BE268" s="91">
        <f>IF(N268="základní",J268,0)</f>
        <v>0</v>
      </c>
      <c r="BF268" s="91">
        <f>IF(N268="snížená",J268,0)</f>
        <v>0</v>
      </c>
      <c r="BG268" s="91">
        <f>IF(N268="zákl. přenesená",J268,0)</f>
        <v>0</v>
      </c>
      <c r="BH268" s="91">
        <f>IF(N268="sníž. přenesená",J268,0)</f>
        <v>0</v>
      </c>
      <c r="BI268" s="91">
        <f>IF(N268="nulová",J268,0)</f>
        <v>0</v>
      </c>
      <c r="BJ268" s="7" t="s">
        <v>85</v>
      </c>
      <c r="BK268" s="91">
        <f>ROUND(I268*H268,2)</f>
        <v>0</v>
      </c>
      <c r="BL268" s="7" t="s">
        <v>167</v>
      </c>
      <c r="BM268" s="90" t="s">
        <v>430</v>
      </c>
    </row>
    <row r="269" spans="2:65" s="103" customFormat="1" x14ac:dyDescent="0.2">
      <c r="B269" s="104"/>
      <c r="D269" s="98" t="s">
        <v>171</v>
      </c>
      <c r="F269" s="106" t="s">
        <v>431</v>
      </c>
      <c r="H269" s="107">
        <v>95.55</v>
      </c>
      <c r="I269" s="145"/>
      <c r="L269" s="104"/>
      <c r="M269" s="108"/>
      <c r="T269" s="109"/>
      <c r="AT269" s="105" t="s">
        <v>171</v>
      </c>
      <c r="AU269" s="105" t="s">
        <v>85</v>
      </c>
      <c r="AV269" s="103" t="s">
        <v>85</v>
      </c>
      <c r="AW269" s="103" t="s">
        <v>4</v>
      </c>
      <c r="AX269" s="103" t="s">
        <v>80</v>
      </c>
      <c r="AY269" s="105" t="s">
        <v>160</v>
      </c>
    </row>
    <row r="270" spans="2:65" s="14" customFormat="1" ht="24.2" customHeight="1" x14ac:dyDescent="0.2">
      <c r="B270" s="15"/>
      <c r="C270" s="80" t="s">
        <v>432</v>
      </c>
      <c r="D270" s="80" t="s">
        <v>162</v>
      </c>
      <c r="E270" s="81" t="s">
        <v>433</v>
      </c>
      <c r="F270" s="82" t="s">
        <v>434</v>
      </c>
      <c r="G270" s="83" t="s">
        <v>397</v>
      </c>
      <c r="H270" s="84">
        <v>574.64</v>
      </c>
      <c r="I270" s="142"/>
      <c r="J270" s="85">
        <f>ROUND(I270*H270,2)</f>
        <v>0</v>
      </c>
      <c r="K270" s="82" t="s">
        <v>166</v>
      </c>
      <c r="L270" s="15"/>
      <c r="M270" s="86" t="s">
        <v>3</v>
      </c>
      <c r="N270" s="87" t="s">
        <v>44</v>
      </c>
      <c r="O270" s="88">
        <v>0.14000000000000001</v>
      </c>
      <c r="P270" s="88">
        <f>O270*H270</f>
        <v>80.449600000000004</v>
      </c>
      <c r="Q270" s="88">
        <v>0</v>
      </c>
      <c r="R270" s="88">
        <f>Q270*H270</f>
        <v>0</v>
      </c>
      <c r="S270" s="88">
        <v>0</v>
      </c>
      <c r="T270" s="89">
        <f>S270*H270</f>
        <v>0</v>
      </c>
      <c r="AR270" s="90" t="s">
        <v>167</v>
      </c>
      <c r="AT270" s="90" t="s">
        <v>162</v>
      </c>
      <c r="AU270" s="90" t="s">
        <v>85</v>
      </c>
      <c r="AY270" s="7" t="s">
        <v>160</v>
      </c>
      <c r="BE270" s="91">
        <f>IF(N270="základní",J270,0)</f>
        <v>0</v>
      </c>
      <c r="BF270" s="91">
        <f>IF(N270="snížená",J270,0)</f>
        <v>0</v>
      </c>
      <c r="BG270" s="91">
        <f>IF(N270="zákl. přenesená",J270,0)</f>
        <v>0</v>
      </c>
      <c r="BH270" s="91">
        <f>IF(N270="sníž. přenesená",J270,0)</f>
        <v>0</v>
      </c>
      <c r="BI270" s="91">
        <f>IF(N270="nulová",J270,0)</f>
        <v>0</v>
      </c>
      <c r="BJ270" s="7" t="s">
        <v>85</v>
      </c>
      <c r="BK270" s="91">
        <f>ROUND(I270*H270,2)</f>
        <v>0</v>
      </c>
      <c r="BL270" s="7" t="s">
        <v>167</v>
      </c>
      <c r="BM270" s="90" t="s">
        <v>435</v>
      </c>
    </row>
    <row r="271" spans="2:65" s="14" customFormat="1" x14ac:dyDescent="0.2">
      <c r="B271" s="15"/>
      <c r="D271" s="92" t="s">
        <v>169</v>
      </c>
      <c r="F271" s="93" t="s">
        <v>436</v>
      </c>
      <c r="I271" s="143"/>
      <c r="L271" s="15"/>
      <c r="M271" s="94"/>
      <c r="T271" s="95"/>
      <c r="AT271" s="7" t="s">
        <v>169</v>
      </c>
      <c r="AU271" s="7" t="s">
        <v>85</v>
      </c>
    </row>
    <row r="272" spans="2:65" s="96" customFormat="1" x14ac:dyDescent="0.2">
      <c r="B272" s="97"/>
      <c r="D272" s="98" t="s">
        <v>171</v>
      </c>
      <c r="E272" s="99" t="s">
        <v>3</v>
      </c>
      <c r="F272" s="100" t="s">
        <v>437</v>
      </c>
      <c r="H272" s="99" t="s">
        <v>3</v>
      </c>
      <c r="I272" s="144"/>
      <c r="L272" s="97"/>
      <c r="M272" s="101"/>
      <c r="T272" s="102"/>
      <c r="AT272" s="99" t="s">
        <v>171</v>
      </c>
      <c r="AU272" s="99" t="s">
        <v>85</v>
      </c>
      <c r="AV272" s="96" t="s">
        <v>80</v>
      </c>
      <c r="AW272" s="96" t="s">
        <v>33</v>
      </c>
      <c r="AX272" s="96" t="s">
        <v>72</v>
      </c>
      <c r="AY272" s="99" t="s">
        <v>160</v>
      </c>
    </row>
    <row r="273" spans="2:65" s="103" customFormat="1" x14ac:dyDescent="0.2">
      <c r="B273" s="104"/>
      <c r="D273" s="98" t="s">
        <v>171</v>
      </c>
      <c r="E273" s="105" t="s">
        <v>3</v>
      </c>
      <c r="F273" s="106" t="s">
        <v>438</v>
      </c>
      <c r="H273" s="107">
        <v>64.8</v>
      </c>
      <c r="I273" s="145"/>
      <c r="L273" s="104"/>
      <c r="M273" s="108"/>
      <c r="T273" s="109"/>
      <c r="AT273" s="105" t="s">
        <v>171</v>
      </c>
      <c r="AU273" s="105" t="s">
        <v>85</v>
      </c>
      <c r="AV273" s="103" t="s">
        <v>85</v>
      </c>
      <c r="AW273" s="103" t="s">
        <v>33</v>
      </c>
      <c r="AX273" s="103" t="s">
        <v>72</v>
      </c>
      <c r="AY273" s="105" t="s">
        <v>160</v>
      </c>
    </row>
    <row r="274" spans="2:65" s="96" customFormat="1" x14ac:dyDescent="0.2">
      <c r="B274" s="97"/>
      <c r="D274" s="98" t="s">
        <v>171</v>
      </c>
      <c r="E274" s="99" t="s">
        <v>3</v>
      </c>
      <c r="F274" s="100" t="s">
        <v>439</v>
      </c>
      <c r="H274" s="99" t="s">
        <v>3</v>
      </c>
      <c r="I274" s="144"/>
      <c r="L274" s="97"/>
      <c r="M274" s="101"/>
      <c r="T274" s="102"/>
      <c r="AT274" s="99" t="s">
        <v>171</v>
      </c>
      <c r="AU274" s="99" t="s">
        <v>85</v>
      </c>
      <c r="AV274" s="96" t="s">
        <v>80</v>
      </c>
      <c r="AW274" s="96" t="s">
        <v>33</v>
      </c>
      <c r="AX274" s="96" t="s">
        <v>72</v>
      </c>
      <c r="AY274" s="99" t="s">
        <v>160</v>
      </c>
    </row>
    <row r="275" spans="2:65" s="103" customFormat="1" x14ac:dyDescent="0.2">
      <c r="B275" s="104"/>
      <c r="D275" s="98" t="s">
        <v>171</v>
      </c>
      <c r="E275" s="105" t="s">
        <v>3</v>
      </c>
      <c r="F275" s="106" t="s">
        <v>440</v>
      </c>
      <c r="H275" s="107">
        <v>86.52</v>
      </c>
      <c r="I275" s="145"/>
      <c r="L275" s="104"/>
      <c r="M275" s="108"/>
      <c r="T275" s="109"/>
      <c r="AT275" s="105" t="s">
        <v>171</v>
      </c>
      <c r="AU275" s="105" t="s">
        <v>85</v>
      </c>
      <c r="AV275" s="103" t="s">
        <v>85</v>
      </c>
      <c r="AW275" s="103" t="s">
        <v>33</v>
      </c>
      <c r="AX275" s="103" t="s">
        <v>72</v>
      </c>
      <c r="AY275" s="105" t="s">
        <v>160</v>
      </c>
    </row>
    <row r="276" spans="2:65" s="96" customFormat="1" x14ac:dyDescent="0.2">
      <c r="B276" s="97"/>
      <c r="D276" s="98" t="s">
        <v>171</v>
      </c>
      <c r="E276" s="99" t="s">
        <v>3</v>
      </c>
      <c r="F276" s="100" t="s">
        <v>441</v>
      </c>
      <c r="H276" s="99" t="s">
        <v>3</v>
      </c>
      <c r="I276" s="144"/>
      <c r="L276" s="97"/>
      <c r="M276" s="101"/>
      <c r="T276" s="102"/>
      <c r="AT276" s="99" t="s">
        <v>171</v>
      </c>
      <c r="AU276" s="99" t="s">
        <v>85</v>
      </c>
      <c r="AV276" s="96" t="s">
        <v>80</v>
      </c>
      <c r="AW276" s="96" t="s">
        <v>33</v>
      </c>
      <c r="AX276" s="96" t="s">
        <v>72</v>
      </c>
      <c r="AY276" s="99" t="s">
        <v>160</v>
      </c>
    </row>
    <row r="277" spans="2:65" s="103" customFormat="1" x14ac:dyDescent="0.2">
      <c r="B277" s="104"/>
      <c r="D277" s="98" t="s">
        <v>171</v>
      </c>
      <c r="E277" s="105" t="s">
        <v>3</v>
      </c>
      <c r="F277" s="106" t="s">
        <v>442</v>
      </c>
      <c r="H277" s="107">
        <v>168.4</v>
      </c>
      <c r="I277" s="145"/>
      <c r="L277" s="104"/>
      <c r="M277" s="108"/>
      <c r="T277" s="109"/>
      <c r="AT277" s="105" t="s">
        <v>171</v>
      </c>
      <c r="AU277" s="105" t="s">
        <v>85</v>
      </c>
      <c r="AV277" s="103" t="s">
        <v>85</v>
      </c>
      <c r="AW277" s="103" t="s">
        <v>33</v>
      </c>
      <c r="AX277" s="103" t="s">
        <v>72</v>
      </c>
      <c r="AY277" s="105" t="s">
        <v>160</v>
      </c>
    </row>
    <row r="278" spans="2:65" s="96" customFormat="1" x14ac:dyDescent="0.2">
      <c r="B278" s="97"/>
      <c r="D278" s="98" t="s">
        <v>171</v>
      </c>
      <c r="E278" s="99" t="s">
        <v>3</v>
      </c>
      <c r="F278" s="100" t="s">
        <v>443</v>
      </c>
      <c r="H278" s="99" t="s">
        <v>3</v>
      </c>
      <c r="I278" s="144"/>
      <c r="L278" s="97"/>
      <c r="M278" s="101"/>
      <c r="T278" s="102"/>
      <c r="AT278" s="99" t="s">
        <v>171</v>
      </c>
      <c r="AU278" s="99" t="s">
        <v>85</v>
      </c>
      <c r="AV278" s="96" t="s">
        <v>80</v>
      </c>
      <c r="AW278" s="96" t="s">
        <v>33</v>
      </c>
      <c r="AX278" s="96" t="s">
        <v>72</v>
      </c>
      <c r="AY278" s="99" t="s">
        <v>160</v>
      </c>
    </row>
    <row r="279" spans="2:65" s="103" customFormat="1" x14ac:dyDescent="0.2">
      <c r="B279" s="104"/>
      <c r="D279" s="98" t="s">
        <v>171</v>
      </c>
      <c r="E279" s="105" t="s">
        <v>3</v>
      </c>
      <c r="F279" s="106" t="s">
        <v>444</v>
      </c>
      <c r="H279" s="107">
        <v>254.92</v>
      </c>
      <c r="I279" s="145"/>
      <c r="L279" s="104"/>
      <c r="M279" s="108"/>
      <c r="T279" s="109"/>
      <c r="AT279" s="105" t="s">
        <v>171</v>
      </c>
      <c r="AU279" s="105" t="s">
        <v>85</v>
      </c>
      <c r="AV279" s="103" t="s">
        <v>85</v>
      </c>
      <c r="AW279" s="103" t="s">
        <v>33</v>
      </c>
      <c r="AX279" s="103" t="s">
        <v>72</v>
      </c>
      <c r="AY279" s="105" t="s">
        <v>160</v>
      </c>
    </row>
    <row r="280" spans="2:65" s="110" customFormat="1" x14ac:dyDescent="0.2">
      <c r="B280" s="111"/>
      <c r="D280" s="98" t="s">
        <v>171</v>
      </c>
      <c r="E280" s="112" t="s">
        <v>3</v>
      </c>
      <c r="F280" s="113" t="s">
        <v>182</v>
      </c>
      <c r="H280" s="114">
        <v>574.64</v>
      </c>
      <c r="I280" s="146"/>
      <c r="L280" s="111"/>
      <c r="M280" s="115"/>
      <c r="T280" s="116"/>
      <c r="AT280" s="112" t="s">
        <v>171</v>
      </c>
      <c r="AU280" s="112" t="s">
        <v>85</v>
      </c>
      <c r="AV280" s="110" t="s">
        <v>167</v>
      </c>
      <c r="AW280" s="110" t="s">
        <v>33</v>
      </c>
      <c r="AX280" s="110" t="s">
        <v>80</v>
      </c>
      <c r="AY280" s="112" t="s">
        <v>160</v>
      </c>
    </row>
    <row r="281" spans="2:65" s="14" customFormat="1" ht="24.2" customHeight="1" x14ac:dyDescent="0.2">
      <c r="B281" s="15"/>
      <c r="C281" s="117" t="s">
        <v>445</v>
      </c>
      <c r="D281" s="117" t="s">
        <v>344</v>
      </c>
      <c r="E281" s="118" t="s">
        <v>446</v>
      </c>
      <c r="F281" s="119" t="s">
        <v>447</v>
      </c>
      <c r="G281" s="120" t="s">
        <v>397</v>
      </c>
      <c r="H281" s="121">
        <v>68.040000000000006</v>
      </c>
      <c r="I281" s="148"/>
      <c r="J281" s="122">
        <f>ROUND(I281*H281,2)</f>
        <v>0</v>
      </c>
      <c r="K281" s="119" t="s">
        <v>166</v>
      </c>
      <c r="L281" s="123"/>
      <c r="M281" s="124" t="s">
        <v>3</v>
      </c>
      <c r="N281" s="125" t="s">
        <v>44</v>
      </c>
      <c r="O281" s="88">
        <v>0</v>
      </c>
      <c r="P281" s="88">
        <f>O281*H281</f>
        <v>0</v>
      </c>
      <c r="Q281" s="88">
        <v>1.2E-4</v>
      </c>
      <c r="R281" s="88">
        <f>Q281*H281</f>
        <v>8.1648000000000016E-3</v>
      </c>
      <c r="S281" s="88">
        <v>0</v>
      </c>
      <c r="T281" s="89">
        <f>S281*H281</f>
        <v>0</v>
      </c>
      <c r="AR281" s="90" t="s">
        <v>216</v>
      </c>
      <c r="AT281" s="90" t="s">
        <v>344</v>
      </c>
      <c r="AU281" s="90" t="s">
        <v>85</v>
      </c>
      <c r="AY281" s="7" t="s">
        <v>160</v>
      </c>
      <c r="BE281" s="91">
        <f>IF(N281="základní",J281,0)</f>
        <v>0</v>
      </c>
      <c r="BF281" s="91">
        <f>IF(N281="snížená",J281,0)</f>
        <v>0</v>
      </c>
      <c r="BG281" s="91">
        <f>IF(N281="zákl. přenesená",J281,0)</f>
        <v>0</v>
      </c>
      <c r="BH281" s="91">
        <f>IF(N281="sníž. přenesená",J281,0)</f>
        <v>0</v>
      </c>
      <c r="BI281" s="91">
        <f>IF(N281="nulová",J281,0)</f>
        <v>0</v>
      </c>
      <c r="BJ281" s="7" t="s">
        <v>85</v>
      </c>
      <c r="BK281" s="91">
        <f>ROUND(I281*H281,2)</f>
        <v>0</v>
      </c>
      <c r="BL281" s="7" t="s">
        <v>167</v>
      </c>
      <c r="BM281" s="90" t="s">
        <v>448</v>
      </c>
    </row>
    <row r="282" spans="2:65" s="103" customFormat="1" x14ac:dyDescent="0.2">
      <c r="B282" s="104"/>
      <c r="D282" s="98" t="s">
        <v>171</v>
      </c>
      <c r="E282" s="105" t="s">
        <v>3</v>
      </c>
      <c r="F282" s="106" t="s">
        <v>449</v>
      </c>
      <c r="H282" s="107">
        <v>64.8</v>
      </c>
      <c r="I282" s="145"/>
      <c r="L282" s="104"/>
      <c r="M282" s="108"/>
      <c r="T282" s="109"/>
      <c r="AT282" s="105" t="s">
        <v>171</v>
      </c>
      <c r="AU282" s="105" t="s">
        <v>85</v>
      </c>
      <c r="AV282" s="103" t="s">
        <v>85</v>
      </c>
      <c r="AW282" s="103" t="s">
        <v>33</v>
      </c>
      <c r="AX282" s="103" t="s">
        <v>80</v>
      </c>
      <c r="AY282" s="105" t="s">
        <v>160</v>
      </c>
    </row>
    <row r="283" spans="2:65" s="103" customFormat="1" x14ac:dyDescent="0.2">
      <c r="B283" s="104"/>
      <c r="D283" s="98" t="s">
        <v>171</v>
      </c>
      <c r="F283" s="106" t="s">
        <v>450</v>
      </c>
      <c r="H283" s="107">
        <v>68.040000000000006</v>
      </c>
      <c r="I283" s="145"/>
      <c r="L283" s="104"/>
      <c r="M283" s="108"/>
      <c r="T283" s="109"/>
      <c r="AT283" s="105" t="s">
        <v>171</v>
      </c>
      <c r="AU283" s="105" t="s">
        <v>85</v>
      </c>
      <c r="AV283" s="103" t="s">
        <v>85</v>
      </c>
      <c r="AW283" s="103" t="s">
        <v>4</v>
      </c>
      <c r="AX283" s="103" t="s">
        <v>80</v>
      </c>
      <c r="AY283" s="105" t="s">
        <v>160</v>
      </c>
    </row>
    <row r="284" spans="2:65" s="14" customFormat="1" ht="24.2" customHeight="1" x14ac:dyDescent="0.2">
      <c r="B284" s="15"/>
      <c r="C284" s="117" t="s">
        <v>451</v>
      </c>
      <c r="D284" s="117" t="s">
        <v>344</v>
      </c>
      <c r="E284" s="118" t="s">
        <v>452</v>
      </c>
      <c r="F284" s="119" t="s">
        <v>453</v>
      </c>
      <c r="G284" s="120" t="s">
        <v>397</v>
      </c>
      <c r="H284" s="121">
        <v>176.82</v>
      </c>
      <c r="I284" s="148"/>
      <c r="J284" s="122">
        <f>ROUND(I284*H284,2)</f>
        <v>0</v>
      </c>
      <c r="K284" s="119" t="s">
        <v>166</v>
      </c>
      <c r="L284" s="123"/>
      <c r="M284" s="124" t="s">
        <v>3</v>
      </c>
      <c r="N284" s="125" t="s">
        <v>44</v>
      </c>
      <c r="O284" s="88">
        <v>0</v>
      </c>
      <c r="P284" s="88">
        <f>O284*H284</f>
        <v>0</v>
      </c>
      <c r="Q284" s="88">
        <v>4.0000000000000003E-5</v>
      </c>
      <c r="R284" s="88">
        <f>Q284*H284</f>
        <v>7.0728000000000006E-3</v>
      </c>
      <c r="S284" s="88">
        <v>0</v>
      </c>
      <c r="T284" s="89">
        <f>S284*H284</f>
        <v>0</v>
      </c>
      <c r="AR284" s="90" t="s">
        <v>216</v>
      </c>
      <c r="AT284" s="90" t="s">
        <v>344</v>
      </c>
      <c r="AU284" s="90" t="s">
        <v>85</v>
      </c>
      <c r="AY284" s="7" t="s">
        <v>160</v>
      </c>
      <c r="BE284" s="91">
        <f>IF(N284="základní",J284,0)</f>
        <v>0</v>
      </c>
      <c r="BF284" s="91">
        <f>IF(N284="snížená",J284,0)</f>
        <v>0</v>
      </c>
      <c r="BG284" s="91">
        <f>IF(N284="zákl. přenesená",J284,0)</f>
        <v>0</v>
      </c>
      <c r="BH284" s="91">
        <f>IF(N284="sníž. přenesená",J284,0)</f>
        <v>0</v>
      </c>
      <c r="BI284" s="91">
        <f>IF(N284="nulová",J284,0)</f>
        <v>0</v>
      </c>
      <c r="BJ284" s="7" t="s">
        <v>85</v>
      </c>
      <c r="BK284" s="91">
        <f>ROUND(I284*H284,2)</f>
        <v>0</v>
      </c>
      <c r="BL284" s="7" t="s">
        <v>167</v>
      </c>
      <c r="BM284" s="90" t="s">
        <v>454</v>
      </c>
    </row>
    <row r="285" spans="2:65" s="103" customFormat="1" x14ac:dyDescent="0.2">
      <c r="B285" s="104"/>
      <c r="D285" s="98" t="s">
        <v>171</v>
      </c>
      <c r="E285" s="105" t="s">
        <v>3</v>
      </c>
      <c r="F285" s="106" t="s">
        <v>455</v>
      </c>
      <c r="H285" s="107">
        <v>168.4</v>
      </c>
      <c r="I285" s="145"/>
      <c r="L285" s="104"/>
      <c r="M285" s="108"/>
      <c r="T285" s="109"/>
      <c r="AT285" s="105" t="s">
        <v>171</v>
      </c>
      <c r="AU285" s="105" t="s">
        <v>85</v>
      </c>
      <c r="AV285" s="103" t="s">
        <v>85</v>
      </c>
      <c r="AW285" s="103" t="s">
        <v>33</v>
      </c>
      <c r="AX285" s="103" t="s">
        <v>80</v>
      </c>
      <c r="AY285" s="105" t="s">
        <v>160</v>
      </c>
    </row>
    <row r="286" spans="2:65" s="103" customFormat="1" x14ac:dyDescent="0.2">
      <c r="B286" s="104"/>
      <c r="D286" s="98" t="s">
        <v>171</v>
      </c>
      <c r="F286" s="106" t="s">
        <v>456</v>
      </c>
      <c r="H286" s="107">
        <v>176.82</v>
      </c>
      <c r="I286" s="145"/>
      <c r="L286" s="104"/>
      <c r="M286" s="108"/>
      <c r="T286" s="109"/>
      <c r="AT286" s="105" t="s">
        <v>171</v>
      </c>
      <c r="AU286" s="105" t="s">
        <v>85</v>
      </c>
      <c r="AV286" s="103" t="s">
        <v>85</v>
      </c>
      <c r="AW286" s="103" t="s">
        <v>4</v>
      </c>
      <c r="AX286" s="103" t="s">
        <v>80</v>
      </c>
      <c r="AY286" s="105" t="s">
        <v>160</v>
      </c>
    </row>
    <row r="287" spans="2:65" s="14" customFormat="1" ht="24.2" customHeight="1" x14ac:dyDescent="0.2">
      <c r="B287" s="15"/>
      <c r="C287" s="117" t="s">
        <v>457</v>
      </c>
      <c r="D287" s="117" t="s">
        <v>344</v>
      </c>
      <c r="E287" s="118" t="s">
        <v>458</v>
      </c>
      <c r="F287" s="119" t="s">
        <v>459</v>
      </c>
      <c r="G287" s="120" t="s">
        <v>397</v>
      </c>
      <c r="H287" s="121">
        <v>90.846000000000004</v>
      </c>
      <c r="I287" s="148"/>
      <c r="J287" s="122">
        <f>ROUND(I287*H287,2)</f>
        <v>0</v>
      </c>
      <c r="K287" s="119" t="s">
        <v>166</v>
      </c>
      <c r="L287" s="123"/>
      <c r="M287" s="124" t="s">
        <v>3</v>
      </c>
      <c r="N287" s="125" t="s">
        <v>44</v>
      </c>
      <c r="O287" s="88">
        <v>0</v>
      </c>
      <c r="P287" s="88">
        <f>O287*H287</f>
        <v>0</v>
      </c>
      <c r="Q287" s="88">
        <v>2.0000000000000001E-4</v>
      </c>
      <c r="R287" s="88">
        <f>Q287*H287</f>
        <v>1.81692E-2</v>
      </c>
      <c r="S287" s="88">
        <v>0</v>
      </c>
      <c r="T287" s="89">
        <f>S287*H287</f>
        <v>0</v>
      </c>
      <c r="AR287" s="90" t="s">
        <v>216</v>
      </c>
      <c r="AT287" s="90" t="s">
        <v>344</v>
      </c>
      <c r="AU287" s="90" t="s">
        <v>85</v>
      </c>
      <c r="AY287" s="7" t="s">
        <v>160</v>
      </c>
      <c r="BE287" s="91">
        <f>IF(N287="základní",J287,0)</f>
        <v>0</v>
      </c>
      <c r="BF287" s="91">
        <f>IF(N287="snížená",J287,0)</f>
        <v>0</v>
      </c>
      <c r="BG287" s="91">
        <f>IF(N287="zákl. přenesená",J287,0)</f>
        <v>0</v>
      </c>
      <c r="BH287" s="91">
        <f>IF(N287="sníž. přenesená",J287,0)</f>
        <v>0</v>
      </c>
      <c r="BI287" s="91">
        <f>IF(N287="nulová",J287,0)</f>
        <v>0</v>
      </c>
      <c r="BJ287" s="7" t="s">
        <v>85</v>
      </c>
      <c r="BK287" s="91">
        <f>ROUND(I287*H287,2)</f>
        <v>0</v>
      </c>
      <c r="BL287" s="7" t="s">
        <v>167</v>
      </c>
      <c r="BM287" s="90" t="s">
        <v>460</v>
      </c>
    </row>
    <row r="288" spans="2:65" s="103" customFormat="1" x14ac:dyDescent="0.2">
      <c r="B288" s="104"/>
      <c r="D288" s="98" t="s">
        <v>171</v>
      </c>
      <c r="E288" s="105" t="s">
        <v>3</v>
      </c>
      <c r="F288" s="106" t="s">
        <v>461</v>
      </c>
      <c r="H288" s="107">
        <v>86.52</v>
      </c>
      <c r="I288" s="145"/>
      <c r="L288" s="104"/>
      <c r="M288" s="108"/>
      <c r="T288" s="109"/>
      <c r="AT288" s="105" t="s">
        <v>171</v>
      </c>
      <c r="AU288" s="105" t="s">
        <v>85</v>
      </c>
      <c r="AV288" s="103" t="s">
        <v>85</v>
      </c>
      <c r="AW288" s="103" t="s">
        <v>33</v>
      </c>
      <c r="AX288" s="103" t="s">
        <v>80</v>
      </c>
      <c r="AY288" s="105" t="s">
        <v>160</v>
      </c>
    </row>
    <row r="289" spans="2:65" s="103" customFormat="1" x14ac:dyDescent="0.2">
      <c r="B289" s="104"/>
      <c r="D289" s="98" t="s">
        <v>171</v>
      </c>
      <c r="F289" s="106" t="s">
        <v>462</v>
      </c>
      <c r="H289" s="107">
        <v>90.846000000000004</v>
      </c>
      <c r="I289" s="145"/>
      <c r="L289" s="104"/>
      <c r="M289" s="108"/>
      <c r="T289" s="109"/>
      <c r="AT289" s="105" t="s">
        <v>171</v>
      </c>
      <c r="AU289" s="105" t="s">
        <v>85</v>
      </c>
      <c r="AV289" s="103" t="s">
        <v>85</v>
      </c>
      <c r="AW289" s="103" t="s">
        <v>4</v>
      </c>
      <c r="AX289" s="103" t="s">
        <v>80</v>
      </c>
      <c r="AY289" s="105" t="s">
        <v>160</v>
      </c>
    </row>
    <row r="290" spans="2:65" s="14" customFormat="1" ht="16.5" customHeight="1" x14ac:dyDescent="0.2">
      <c r="B290" s="15"/>
      <c r="C290" s="117" t="s">
        <v>463</v>
      </c>
      <c r="D290" s="117" t="s">
        <v>344</v>
      </c>
      <c r="E290" s="118" t="s">
        <v>464</v>
      </c>
      <c r="F290" s="119" t="s">
        <v>465</v>
      </c>
      <c r="G290" s="120" t="s">
        <v>397</v>
      </c>
      <c r="H290" s="121">
        <v>267.666</v>
      </c>
      <c r="I290" s="148"/>
      <c r="J290" s="122">
        <f>ROUND(I290*H290,2)</f>
        <v>0</v>
      </c>
      <c r="K290" s="119" t="s">
        <v>166</v>
      </c>
      <c r="L290" s="123"/>
      <c r="M290" s="124" t="s">
        <v>3</v>
      </c>
      <c r="N290" s="125" t="s">
        <v>44</v>
      </c>
      <c r="O290" s="88">
        <v>0</v>
      </c>
      <c r="P290" s="88">
        <f>O290*H290</f>
        <v>0</v>
      </c>
      <c r="Q290" s="88">
        <v>2.9999999999999997E-4</v>
      </c>
      <c r="R290" s="88">
        <f>Q290*H290</f>
        <v>8.0299799999999991E-2</v>
      </c>
      <c r="S290" s="88">
        <v>0</v>
      </c>
      <c r="T290" s="89">
        <f>S290*H290</f>
        <v>0</v>
      </c>
      <c r="AR290" s="90" t="s">
        <v>216</v>
      </c>
      <c r="AT290" s="90" t="s">
        <v>344</v>
      </c>
      <c r="AU290" s="90" t="s">
        <v>85</v>
      </c>
      <c r="AY290" s="7" t="s">
        <v>160</v>
      </c>
      <c r="BE290" s="91">
        <f>IF(N290="základní",J290,0)</f>
        <v>0</v>
      </c>
      <c r="BF290" s="91">
        <f>IF(N290="snížená",J290,0)</f>
        <v>0</v>
      </c>
      <c r="BG290" s="91">
        <f>IF(N290="zákl. přenesená",J290,0)</f>
        <v>0</v>
      </c>
      <c r="BH290" s="91">
        <f>IF(N290="sníž. přenesená",J290,0)</f>
        <v>0</v>
      </c>
      <c r="BI290" s="91">
        <f>IF(N290="nulová",J290,0)</f>
        <v>0</v>
      </c>
      <c r="BJ290" s="7" t="s">
        <v>85</v>
      </c>
      <c r="BK290" s="91">
        <f>ROUND(I290*H290,2)</f>
        <v>0</v>
      </c>
      <c r="BL290" s="7" t="s">
        <v>167</v>
      </c>
      <c r="BM290" s="90" t="s">
        <v>466</v>
      </c>
    </row>
    <row r="291" spans="2:65" s="103" customFormat="1" x14ac:dyDescent="0.2">
      <c r="B291" s="104"/>
      <c r="D291" s="98" t="s">
        <v>171</v>
      </c>
      <c r="E291" s="105" t="s">
        <v>3</v>
      </c>
      <c r="F291" s="106" t="s">
        <v>467</v>
      </c>
      <c r="H291" s="107">
        <v>254.92</v>
      </c>
      <c r="I291" s="145"/>
      <c r="L291" s="104"/>
      <c r="M291" s="108"/>
      <c r="T291" s="109"/>
      <c r="AT291" s="105" t="s">
        <v>171</v>
      </c>
      <c r="AU291" s="105" t="s">
        <v>85</v>
      </c>
      <c r="AV291" s="103" t="s">
        <v>85</v>
      </c>
      <c r="AW291" s="103" t="s">
        <v>33</v>
      </c>
      <c r="AX291" s="103" t="s">
        <v>80</v>
      </c>
      <c r="AY291" s="105" t="s">
        <v>160</v>
      </c>
    </row>
    <row r="292" spans="2:65" s="103" customFormat="1" x14ac:dyDescent="0.2">
      <c r="B292" s="104"/>
      <c r="D292" s="98" t="s">
        <v>171</v>
      </c>
      <c r="F292" s="106" t="s">
        <v>468</v>
      </c>
      <c r="H292" s="107">
        <v>267.666</v>
      </c>
      <c r="I292" s="145"/>
      <c r="L292" s="104"/>
      <c r="M292" s="108"/>
      <c r="T292" s="109"/>
      <c r="AT292" s="105" t="s">
        <v>171</v>
      </c>
      <c r="AU292" s="105" t="s">
        <v>85</v>
      </c>
      <c r="AV292" s="103" t="s">
        <v>85</v>
      </c>
      <c r="AW292" s="103" t="s">
        <v>4</v>
      </c>
      <c r="AX292" s="103" t="s">
        <v>80</v>
      </c>
      <c r="AY292" s="105" t="s">
        <v>160</v>
      </c>
    </row>
    <row r="293" spans="2:65" s="14" customFormat="1" ht="37.9" customHeight="1" x14ac:dyDescent="0.2">
      <c r="B293" s="15"/>
      <c r="C293" s="80" t="s">
        <v>469</v>
      </c>
      <c r="D293" s="80" t="s">
        <v>162</v>
      </c>
      <c r="E293" s="81" t="s">
        <v>470</v>
      </c>
      <c r="F293" s="82" t="s">
        <v>471</v>
      </c>
      <c r="G293" s="83" t="s">
        <v>212</v>
      </c>
      <c r="H293" s="84">
        <v>147.114</v>
      </c>
      <c r="I293" s="142"/>
      <c r="J293" s="85">
        <f>ROUND(I293*H293,2)</f>
        <v>0</v>
      </c>
      <c r="K293" s="82" t="s">
        <v>166</v>
      </c>
      <c r="L293" s="15"/>
      <c r="M293" s="86" t="s">
        <v>3</v>
      </c>
      <c r="N293" s="87" t="s">
        <v>44</v>
      </c>
      <c r="O293" s="88">
        <v>0.29399999999999998</v>
      </c>
      <c r="P293" s="88">
        <f>O293*H293</f>
        <v>43.251516000000002</v>
      </c>
      <c r="Q293" s="88">
        <v>5.7000000000000002E-3</v>
      </c>
      <c r="R293" s="88">
        <f>Q293*H293</f>
        <v>0.83854980000000001</v>
      </c>
      <c r="S293" s="88">
        <v>0</v>
      </c>
      <c r="T293" s="89">
        <f>S293*H293</f>
        <v>0</v>
      </c>
      <c r="AR293" s="90" t="s">
        <v>167</v>
      </c>
      <c r="AT293" s="90" t="s">
        <v>162</v>
      </c>
      <c r="AU293" s="90" t="s">
        <v>85</v>
      </c>
      <c r="AY293" s="7" t="s">
        <v>160</v>
      </c>
      <c r="BE293" s="91">
        <f>IF(N293="základní",J293,0)</f>
        <v>0</v>
      </c>
      <c r="BF293" s="91">
        <f>IF(N293="snížená",J293,0)</f>
        <v>0</v>
      </c>
      <c r="BG293" s="91">
        <f>IF(N293="zákl. přenesená",J293,0)</f>
        <v>0</v>
      </c>
      <c r="BH293" s="91">
        <f>IF(N293="sníž. přenesená",J293,0)</f>
        <v>0</v>
      </c>
      <c r="BI293" s="91">
        <f>IF(N293="nulová",J293,0)</f>
        <v>0</v>
      </c>
      <c r="BJ293" s="7" t="s">
        <v>85</v>
      </c>
      <c r="BK293" s="91">
        <f>ROUND(I293*H293,2)</f>
        <v>0</v>
      </c>
      <c r="BL293" s="7" t="s">
        <v>167</v>
      </c>
      <c r="BM293" s="90" t="s">
        <v>472</v>
      </c>
    </row>
    <row r="294" spans="2:65" s="14" customFormat="1" x14ac:dyDescent="0.2">
      <c r="B294" s="15"/>
      <c r="D294" s="92" t="s">
        <v>169</v>
      </c>
      <c r="F294" s="93" t="s">
        <v>473</v>
      </c>
      <c r="I294" s="143"/>
      <c r="L294" s="15"/>
      <c r="M294" s="94"/>
      <c r="T294" s="95"/>
      <c r="AT294" s="7" t="s">
        <v>169</v>
      </c>
      <c r="AU294" s="7" t="s">
        <v>85</v>
      </c>
    </row>
    <row r="295" spans="2:65" s="96" customFormat="1" x14ac:dyDescent="0.2">
      <c r="B295" s="97"/>
      <c r="D295" s="98" t="s">
        <v>171</v>
      </c>
      <c r="E295" s="99" t="s">
        <v>3</v>
      </c>
      <c r="F295" s="100" t="s">
        <v>474</v>
      </c>
      <c r="H295" s="99" t="s">
        <v>3</v>
      </c>
      <c r="I295" s="144"/>
      <c r="L295" s="97"/>
      <c r="M295" s="101"/>
      <c r="T295" s="102"/>
      <c r="AT295" s="99" t="s">
        <v>171</v>
      </c>
      <c r="AU295" s="99" t="s">
        <v>85</v>
      </c>
      <c r="AV295" s="96" t="s">
        <v>80</v>
      </c>
      <c r="AW295" s="96" t="s">
        <v>33</v>
      </c>
      <c r="AX295" s="96" t="s">
        <v>72</v>
      </c>
      <c r="AY295" s="99" t="s">
        <v>160</v>
      </c>
    </row>
    <row r="296" spans="2:65" s="103" customFormat="1" x14ac:dyDescent="0.2">
      <c r="B296" s="104"/>
      <c r="D296" s="98" t="s">
        <v>171</v>
      </c>
      <c r="E296" s="105" t="s">
        <v>3</v>
      </c>
      <c r="F296" s="106" t="s">
        <v>475</v>
      </c>
      <c r="H296" s="107">
        <v>10.926</v>
      </c>
      <c r="I296" s="145"/>
      <c r="L296" s="104"/>
      <c r="M296" s="108"/>
      <c r="T296" s="109"/>
      <c r="AT296" s="105" t="s">
        <v>171</v>
      </c>
      <c r="AU296" s="105" t="s">
        <v>85</v>
      </c>
      <c r="AV296" s="103" t="s">
        <v>85</v>
      </c>
      <c r="AW296" s="103" t="s">
        <v>33</v>
      </c>
      <c r="AX296" s="103" t="s">
        <v>72</v>
      </c>
      <c r="AY296" s="105" t="s">
        <v>160</v>
      </c>
    </row>
    <row r="297" spans="2:65" s="96" customFormat="1" x14ac:dyDescent="0.2">
      <c r="B297" s="97"/>
      <c r="D297" s="98" t="s">
        <v>171</v>
      </c>
      <c r="E297" s="99" t="s">
        <v>3</v>
      </c>
      <c r="F297" s="100" t="s">
        <v>476</v>
      </c>
      <c r="H297" s="99" t="s">
        <v>3</v>
      </c>
      <c r="I297" s="144"/>
      <c r="L297" s="97"/>
      <c r="M297" s="101"/>
      <c r="T297" s="102"/>
      <c r="AT297" s="99" t="s">
        <v>171</v>
      </c>
      <c r="AU297" s="99" t="s">
        <v>85</v>
      </c>
      <c r="AV297" s="96" t="s">
        <v>80</v>
      </c>
      <c r="AW297" s="96" t="s">
        <v>33</v>
      </c>
      <c r="AX297" s="96" t="s">
        <v>72</v>
      </c>
      <c r="AY297" s="99" t="s">
        <v>160</v>
      </c>
    </row>
    <row r="298" spans="2:65" s="103" customFormat="1" x14ac:dyDescent="0.2">
      <c r="B298" s="104"/>
      <c r="D298" s="98" t="s">
        <v>171</v>
      </c>
      <c r="E298" s="105" t="s">
        <v>3</v>
      </c>
      <c r="F298" s="106" t="s">
        <v>477</v>
      </c>
      <c r="H298" s="107">
        <v>149.976</v>
      </c>
      <c r="I298" s="145"/>
      <c r="L298" s="104"/>
      <c r="M298" s="108"/>
      <c r="T298" s="109"/>
      <c r="AT298" s="105" t="s">
        <v>171</v>
      </c>
      <c r="AU298" s="105" t="s">
        <v>85</v>
      </c>
      <c r="AV298" s="103" t="s">
        <v>85</v>
      </c>
      <c r="AW298" s="103" t="s">
        <v>33</v>
      </c>
      <c r="AX298" s="103" t="s">
        <v>72</v>
      </c>
      <c r="AY298" s="105" t="s">
        <v>160</v>
      </c>
    </row>
    <row r="299" spans="2:65" s="103" customFormat="1" x14ac:dyDescent="0.2">
      <c r="B299" s="104"/>
      <c r="D299" s="98" t="s">
        <v>171</v>
      </c>
      <c r="E299" s="105" t="s">
        <v>3</v>
      </c>
      <c r="F299" s="106" t="s">
        <v>478</v>
      </c>
      <c r="H299" s="107">
        <v>-27.45</v>
      </c>
      <c r="I299" s="145"/>
      <c r="L299" s="104"/>
      <c r="M299" s="108"/>
      <c r="T299" s="109"/>
      <c r="AT299" s="105" t="s">
        <v>171</v>
      </c>
      <c r="AU299" s="105" t="s">
        <v>85</v>
      </c>
      <c r="AV299" s="103" t="s">
        <v>85</v>
      </c>
      <c r="AW299" s="103" t="s">
        <v>33</v>
      </c>
      <c r="AX299" s="103" t="s">
        <v>72</v>
      </c>
      <c r="AY299" s="105" t="s">
        <v>160</v>
      </c>
    </row>
    <row r="300" spans="2:65" s="103" customFormat="1" x14ac:dyDescent="0.2">
      <c r="B300" s="104"/>
      <c r="D300" s="98" t="s">
        <v>171</v>
      </c>
      <c r="E300" s="105" t="s">
        <v>3</v>
      </c>
      <c r="F300" s="106" t="s">
        <v>479</v>
      </c>
      <c r="H300" s="107">
        <v>13.662000000000001</v>
      </c>
      <c r="I300" s="145"/>
      <c r="L300" s="104"/>
      <c r="M300" s="108"/>
      <c r="T300" s="109"/>
      <c r="AT300" s="105" t="s">
        <v>171</v>
      </c>
      <c r="AU300" s="105" t="s">
        <v>85</v>
      </c>
      <c r="AV300" s="103" t="s">
        <v>85</v>
      </c>
      <c r="AW300" s="103" t="s">
        <v>33</v>
      </c>
      <c r="AX300" s="103" t="s">
        <v>72</v>
      </c>
      <c r="AY300" s="105" t="s">
        <v>160</v>
      </c>
    </row>
    <row r="301" spans="2:65" s="110" customFormat="1" x14ac:dyDescent="0.2">
      <c r="B301" s="111"/>
      <c r="D301" s="98" t="s">
        <v>171</v>
      </c>
      <c r="E301" s="112" t="s">
        <v>3</v>
      </c>
      <c r="F301" s="113" t="s">
        <v>182</v>
      </c>
      <c r="H301" s="114">
        <v>147.114</v>
      </c>
      <c r="I301" s="146"/>
      <c r="L301" s="111"/>
      <c r="M301" s="115"/>
      <c r="T301" s="116"/>
      <c r="AT301" s="112" t="s">
        <v>171</v>
      </c>
      <c r="AU301" s="112" t="s">
        <v>85</v>
      </c>
      <c r="AV301" s="110" t="s">
        <v>167</v>
      </c>
      <c r="AW301" s="110" t="s">
        <v>33</v>
      </c>
      <c r="AX301" s="110" t="s">
        <v>80</v>
      </c>
      <c r="AY301" s="112" t="s">
        <v>160</v>
      </c>
    </row>
    <row r="302" spans="2:65" s="14" customFormat="1" ht="37.9" customHeight="1" x14ac:dyDescent="0.2">
      <c r="B302" s="15"/>
      <c r="C302" s="80" t="s">
        <v>480</v>
      </c>
      <c r="D302" s="80" t="s">
        <v>162</v>
      </c>
      <c r="E302" s="81" t="s">
        <v>481</v>
      </c>
      <c r="F302" s="82" t="s">
        <v>482</v>
      </c>
      <c r="G302" s="83" t="s">
        <v>212</v>
      </c>
      <c r="H302" s="84">
        <v>767.322</v>
      </c>
      <c r="I302" s="142"/>
      <c r="J302" s="85">
        <f>ROUND(I302*H302,2)</f>
        <v>0</v>
      </c>
      <c r="K302" s="82" t="s">
        <v>166</v>
      </c>
      <c r="L302" s="15"/>
      <c r="M302" s="86" t="s">
        <v>3</v>
      </c>
      <c r="N302" s="87" t="s">
        <v>44</v>
      </c>
      <c r="O302" s="88">
        <v>0.245</v>
      </c>
      <c r="P302" s="88">
        <f>O302*H302</f>
        <v>187.99388999999999</v>
      </c>
      <c r="Q302" s="88">
        <v>3.63E-3</v>
      </c>
      <c r="R302" s="88">
        <f>Q302*H302</f>
        <v>2.7853788599999998</v>
      </c>
      <c r="S302" s="88">
        <v>0</v>
      </c>
      <c r="T302" s="89">
        <f>S302*H302</f>
        <v>0</v>
      </c>
      <c r="AR302" s="90" t="s">
        <v>167</v>
      </c>
      <c r="AT302" s="90" t="s">
        <v>162</v>
      </c>
      <c r="AU302" s="90" t="s">
        <v>85</v>
      </c>
      <c r="AY302" s="7" t="s">
        <v>160</v>
      </c>
      <c r="BE302" s="91">
        <f>IF(N302="základní",J302,0)</f>
        <v>0</v>
      </c>
      <c r="BF302" s="91">
        <f>IF(N302="snížená",J302,0)</f>
        <v>0</v>
      </c>
      <c r="BG302" s="91">
        <f>IF(N302="zákl. přenesená",J302,0)</f>
        <v>0</v>
      </c>
      <c r="BH302" s="91">
        <f>IF(N302="sníž. přenesená",J302,0)</f>
        <v>0</v>
      </c>
      <c r="BI302" s="91">
        <f>IF(N302="nulová",J302,0)</f>
        <v>0</v>
      </c>
      <c r="BJ302" s="7" t="s">
        <v>85</v>
      </c>
      <c r="BK302" s="91">
        <f>ROUND(I302*H302,2)</f>
        <v>0</v>
      </c>
      <c r="BL302" s="7" t="s">
        <v>167</v>
      </c>
      <c r="BM302" s="90" t="s">
        <v>483</v>
      </c>
    </row>
    <row r="303" spans="2:65" s="14" customFormat="1" x14ac:dyDescent="0.2">
      <c r="B303" s="15"/>
      <c r="D303" s="92" t="s">
        <v>169</v>
      </c>
      <c r="F303" s="93" t="s">
        <v>484</v>
      </c>
      <c r="I303" s="143"/>
      <c r="L303" s="15"/>
      <c r="M303" s="94"/>
      <c r="T303" s="95"/>
      <c r="AT303" s="7" t="s">
        <v>169</v>
      </c>
      <c r="AU303" s="7" t="s">
        <v>85</v>
      </c>
    </row>
    <row r="304" spans="2:65" s="96" customFormat="1" x14ac:dyDescent="0.2">
      <c r="B304" s="97"/>
      <c r="D304" s="98" t="s">
        <v>171</v>
      </c>
      <c r="E304" s="99" t="s">
        <v>3</v>
      </c>
      <c r="F304" s="100" t="s">
        <v>485</v>
      </c>
      <c r="H304" s="99" t="s">
        <v>3</v>
      </c>
      <c r="I304" s="144"/>
      <c r="L304" s="97"/>
      <c r="M304" s="101"/>
      <c r="T304" s="102"/>
      <c r="AT304" s="99" t="s">
        <v>171</v>
      </c>
      <c r="AU304" s="99" t="s">
        <v>85</v>
      </c>
      <c r="AV304" s="96" t="s">
        <v>80</v>
      </c>
      <c r="AW304" s="96" t="s">
        <v>33</v>
      </c>
      <c r="AX304" s="96" t="s">
        <v>72</v>
      </c>
      <c r="AY304" s="99" t="s">
        <v>160</v>
      </c>
    </row>
    <row r="305" spans="2:65" s="103" customFormat="1" x14ac:dyDescent="0.2">
      <c r="B305" s="104"/>
      <c r="D305" s="98" t="s">
        <v>171</v>
      </c>
      <c r="E305" s="105" t="s">
        <v>3</v>
      </c>
      <c r="F305" s="106" t="s">
        <v>486</v>
      </c>
      <c r="H305" s="107">
        <v>767.322</v>
      </c>
      <c r="I305" s="145"/>
      <c r="L305" s="104"/>
      <c r="M305" s="108"/>
      <c r="T305" s="109"/>
      <c r="AT305" s="105" t="s">
        <v>171</v>
      </c>
      <c r="AU305" s="105" t="s">
        <v>85</v>
      </c>
      <c r="AV305" s="103" t="s">
        <v>85</v>
      </c>
      <c r="AW305" s="103" t="s">
        <v>33</v>
      </c>
      <c r="AX305" s="103" t="s">
        <v>80</v>
      </c>
      <c r="AY305" s="105" t="s">
        <v>160</v>
      </c>
    </row>
    <row r="306" spans="2:65" s="14" customFormat="1" ht="33" customHeight="1" x14ac:dyDescent="0.2">
      <c r="B306" s="15"/>
      <c r="C306" s="80" t="s">
        <v>487</v>
      </c>
      <c r="D306" s="80" t="s">
        <v>162</v>
      </c>
      <c r="E306" s="81" t="s">
        <v>488</v>
      </c>
      <c r="F306" s="82" t="s">
        <v>489</v>
      </c>
      <c r="G306" s="83" t="s">
        <v>165</v>
      </c>
      <c r="H306" s="84">
        <v>1.2629999999999999</v>
      </c>
      <c r="I306" s="142"/>
      <c r="J306" s="85">
        <f>ROUND(I306*H306,2)</f>
        <v>0</v>
      </c>
      <c r="K306" s="82" t="s">
        <v>166</v>
      </c>
      <c r="L306" s="15"/>
      <c r="M306" s="86" t="s">
        <v>3</v>
      </c>
      <c r="N306" s="87" t="s">
        <v>44</v>
      </c>
      <c r="O306" s="88">
        <v>2.58</v>
      </c>
      <c r="P306" s="88">
        <f>O306*H306</f>
        <v>3.25854</v>
      </c>
      <c r="Q306" s="88">
        <v>2.3010199999999998</v>
      </c>
      <c r="R306" s="88">
        <f>Q306*H306</f>
        <v>2.9061882599999995</v>
      </c>
      <c r="S306" s="88">
        <v>0</v>
      </c>
      <c r="T306" s="89">
        <f>S306*H306</f>
        <v>0</v>
      </c>
      <c r="AR306" s="90" t="s">
        <v>167</v>
      </c>
      <c r="AT306" s="90" t="s">
        <v>162</v>
      </c>
      <c r="AU306" s="90" t="s">
        <v>85</v>
      </c>
      <c r="AY306" s="7" t="s">
        <v>160</v>
      </c>
      <c r="BE306" s="91">
        <f>IF(N306="základní",J306,0)</f>
        <v>0</v>
      </c>
      <c r="BF306" s="91">
        <f>IF(N306="snížená",J306,0)</f>
        <v>0</v>
      </c>
      <c r="BG306" s="91">
        <f>IF(N306="zákl. přenesená",J306,0)</f>
        <v>0</v>
      </c>
      <c r="BH306" s="91">
        <f>IF(N306="sníž. přenesená",J306,0)</f>
        <v>0</v>
      </c>
      <c r="BI306" s="91">
        <f>IF(N306="nulová",J306,0)</f>
        <v>0</v>
      </c>
      <c r="BJ306" s="7" t="s">
        <v>85</v>
      </c>
      <c r="BK306" s="91">
        <f>ROUND(I306*H306,2)</f>
        <v>0</v>
      </c>
      <c r="BL306" s="7" t="s">
        <v>167</v>
      </c>
      <c r="BM306" s="90" t="s">
        <v>490</v>
      </c>
    </row>
    <row r="307" spans="2:65" s="14" customFormat="1" x14ac:dyDescent="0.2">
      <c r="B307" s="15"/>
      <c r="D307" s="92" t="s">
        <v>169</v>
      </c>
      <c r="F307" s="93" t="s">
        <v>491</v>
      </c>
      <c r="I307" s="143"/>
      <c r="L307" s="15"/>
      <c r="M307" s="94"/>
      <c r="T307" s="95"/>
      <c r="AT307" s="7" t="s">
        <v>169</v>
      </c>
      <c r="AU307" s="7" t="s">
        <v>85</v>
      </c>
    </row>
    <row r="308" spans="2:65" s="96" customFormat="1" x14ac:dyDescent="0.2">
      <c r="B308" s="97"/>
      <c r="D308" s="98" t="s">
        <v>171</v>
      </c>
      <c r="E308" s="99" t="s">
        <v>3</v>
      </c>
      <c r="F308" s="100" t="s">
        <v>492</v>
      </c>
      <c r="H308" s="99" t="s">
        <v>3</v>
      </c>
      <c r="I308" s="144"/>
      <c r="L308" s="97"/>
      <c r="M308" s="101"/>
      <c r="T308" s="102"/>
      <c r="AT308" s="99" t="s">
        <v>171</v>
      </c>
      <c r="AU308" s="99" t="s">
        <v>85</v>
      </c>
      <c r="AV308" s="96" t="s">
        <v>80</v>
      </c>
      <c r="AW308" s="96" t="s">
        <v>33</v>
      </c>
      <c r="AX308" s="96" t="s">
        <v>72</v>
      </c>
      <c r="AY308" s="99" t="s">
        <v>160</v>
      </c>
    </row>
    <row r="309" spans="2:65" s="103" customFormat="1" x14ac:dyDescent="0.2">
      <c r="B309" s="104"/>
      <c r="D309" s="98" t="s">
        <v>171</v>
      </c>
      <c r="E309" s="105" t="s">
        <v>3</v>
      </c>
      <c r="F309" s="106" t="s">
        <v>493</v>
      </c>
      <c r="H309" s="107">
        <v>1.2629999999999999</v>
      </c>
      <c r="I309" s="145"/>
      <c r="L309" s="104"/>
      <c r="M309" s="108"/>
      <c r="T309" s="109"/>
      <c r="AT309" s="105" t="s">
        <v>171</v>
      </c>
      <c r="AU309" s="105" t="s">
        <v>85</v>
      </c>
      <c r="AV309" s="103" t="s">
        <v>85</v>
      </c>
      <c r="AW309" s="103" t="s">
        <v>33</v>
      </c>
      <c r="AX309" s="103" t="s">
        <v>80</v>
      </c>
      <c r="AY309" s="105" t="s">
        <v>160</v>
      </c>
    </row>
    <row r="310" spans="2:65" s="14" customFormat="1" ht="24.2" customHeight="1" x14ac:dyDescent="0.2">
      <c r="B310" s="15"/>
      <c r="C310" s="80" t="s">
        <v>494</v>
      </c>
      <c r="D310" s="80" t="s">
        <v>162</v>
      </c>
      <c r="E310" s="81" t="s">
        <v>495</v>
      </c>
      <c r="F310" s="82" t="s">
        <v>496</v>
      </c>
      <c r="G310" s="83" t="s">
        <v>212</v>
      </c>
      <c r="H310" s="84">
        <v>2.343</v>
      </c>
      <c r="I310" s="142"/>
      <c r="J310" s="85">
        <f>ROUND(I310*H310,2)</f>
        <v>0</v>
      </c>
      <c r="K310" s="82" t="s">
        <v>166</v>
      </c>
      <c r="L310" s="15"/>
      <c r="M310" s="86" t="s">
        <v>3</v>
      </c>
      <c r="N310" s="87" t="s">
        <v>44</v>
      </c>
      <c r="O310" s="88">
        <v>0.443</v>
      </c>
      <c r="P310" s="88">
        <f>O310*H310</f>
        <v>1.037949</v>
      </c>
      <c r="Q310" s="88">
        <v>0.11169999999999999</v>
      </c>
      <c r="R310" s="88">
        <f>Q310*H310</f>
        <v>0.26171309999999998</v>
      </c>
      <c r="S310" s="88">
        <v>0</v>
      </c>
      <c r="T310" s="89">
        <f>S310*H310</f>
        <v>0</v>
      </c>
      <c r="AR310" s="90" t="s">
        <v>167</v>
      </c>
      <c r="AT310" s="90" t="s">
        <v>162</v>
      </c>
      <c r="AU310" s="90" t="s">
        <v>85</v>
      </c>
      <c r="AY310" s="7" t="s">
        <v>160</v>
      </c>
      <c r="BE310" s="91">
        <f>IF(N310="základní",J310,0)</f>
        <v>0</v>
      </c>
      <c r="BF310" s="91">
        <f>IF(N310="snížená",J310,0)</f>
        <v>0</v>
      </c>
      <c r="BG310" s="91">
        <f>IF(N310="zákl. přenesená",J310,0)</f>
        <v>0</v>
      </c>
      <c r="BH310" s="91">
        <f>IF(N310="sníž. přenesená",J310,0)</f>
        <v>0</v>
      </c>
      <c r="BI310" s="91">
        <f>IF(N310="nulová",J310,0)</f>
        <v>0</v>
      </c>
      <c r="BJ310" s="7" t="s">
        <v>85</v>
      </c>
      <c r="BK310" s="91">
        <f>ROUND(I310*H310,2)</f>
        <v>0</v>
      </c>
      <c r="BL310" s="7" t="s">
        <v>167</v>
      </c>
      <c r="BM310" s="90" t="s">
        <v>497</v>
      </c>
    </row>
    <row r="311" spans="2:65" s="14" customFormat="1" x14ac:dyDescent="0.2">
      <c r="B311" s="15"/>
      <c r="D311" s="92" t="s">
        <v>169</v>
      </c>
      <c r="F311" s="93" t="s">
        <v>498</v>
      </c>
      <c r="I311" s="143"/>
      <c r="L311" s="15"/>
      <c r="M311" s="94"/>
      <c r="T311" s="95"/>
      <c r="AT311" s="7" t="s">
        <v>169</v>
      </c>
      <c r="AU311" s="7" t="s">
        <v>85</v>
      </c>
    </row>
    <row r="312" spans="2:65" s="96" customFormat="1" x14ac:dyDescent="0.2">
      <c r="B312" s="97"/>
      <c r="D312" s="98" t="s">
        <v>171</v>
      </c>
      <c r="E312" s="99" t="s">
        <v>3</v>
      </c>
      <c r="F312" s="100" t="s">
        <v>264</v>
      </c>
      <c r="H312" s="99" t="s">
        <v>3</v>
      </c>
      <c r="I312" s="144"/>
      <c r="L312" s="97"/>
      <c r="M312" s="101"/>
      <c r="T312" s="102"/>
      <c r="AT312" s="99" t="s">
        <v>171</v>
      </c>
      <c r="AU312" s="99" t="s">
        <v>85</v>
      </c>
      <c r="AV312" s="96" t="s">
        <v>80</v>
      </c>
      <c r="AW312" s="96" t="s">
        <v>33</v>
      </c>
      <c r="AX312" s="96" t="s">
        <v>72</v>
      </c>
      <c r="AY312" s="99" t="s">
        <v>160</v>
      </c>
    </row>
    <row r="313" spans="2:65" s="103" customFormat="1" x14ac:dyDescent="0.2">
      <c r="B313" s="104"/>
      <c r="D313" s="98" t="s">
        <v>171</v>
      </c>
      <c r="E313" s="105" t="s">
        <v>3</v>
      </c>
      <c r="F313" s="106" t="s">
        <v>499</v>
      </c>
      <c r="H313" s="107">
        <v>2.343</v>
      </c>
      <c r="I313" s="145"/>
      <c r="L313" s="104"/>
      <c r="M313" s="108"/>
      <c r="T313" s="109"/>
      <c r="AT313" s="105" t="s">
        <v>171</v>
      </c>
      <c r="AU313" s="105" t="s">
        <v>85</v>
      </c>
      <c r="AV313" s="103" t="s">
        <v>85</v>
      </c>
      <c r="AW313" s="103" t="s">
        <v>33</v>
      </c>
      <c r="AX313" s="103" t="s">
        <v>72</v>
      </c>
      <c r="AY313" s="105" t="s">
        <v>160</v>
      </c>
    </row>
    <row r="314" spans="2:65" s="110" customFormat="1" x14ac:dyDescent="0.2">
      <c r="B314" s="111"/>
      <c r="D314" s="98" t="s">
        <v>171</v>
      </c>
      <c r="E314" s="112" t="s">
        <v>3</v>
      </c>
      <c r="F314" s="113" t="s">
        <v>182</v>
      </c>
      <c r="H314" s="114">
        <v>2.343</v>
      </c>
      <c r="I314" s="146"/>
      <c r="L314" s="111"/>
      <c r="M314" s="115"/>
      <c r="T314" s="116"/>
      <c r="AT314" s="112" t="s">
        <v>171</v>
      </c>
      <c r="AU314" s="112" t="s">
        <v>85</v>
      </c>
      <c r="AV314" s="110" t="s">
        <v>167</v>
      </c>
      <c r="AW314" s="110" t="s">
        <v>33</v>
      </c>
      <c r="AX314" s="110" t="s">
        <v>80</v>
      </c>
      <c r="AY314" s="112" t="s">
        <v>160</v>
      </c>
    </row>
    <row r="315" spans="2:65" s="14" customFormat="1" ht="44.25" customHeight="1" x14ac:dyDescent="0.2">
      <c r="B315" s="15"/>
      <c r="C315" s="80" t="s">
        <v>500</v>
      </c>
      <c r="D315" s="80" t="s">
        <v>162</v>
      </c>
      <c r="E315" s="81" t="s">
        <v>501</v>
      </c>
      <c r="F315" s="82" t="s">
        <v>502</v>
      </c>
      <c r="G315" s="83" t="s">
        <v>212</v>
      </c>
      <c r="H315" s="84">
        <v>17.2</v>
      </c>
      <c r="I315" s="142"/>
      <c r="J315" s="85">
        <f>ROUND(I315*H315,2)</f>
        <v>0</v>
      </c>
      <c r="K315" s="82" t="s">
        <v>166</v>
      </c>
      <c r="L315" s="15"/>
      <c r="M315" s="86" t="s">
        <v>3</v>
      </c>
      <c r="N315" s="87" t="s">
        <v>44</v>
      </c>
      <c r="O315" s="88">
        <v>0.61799999999999999</v>
      </c>
      <c r="P315" s="88">
        <f>O315*H315</f>
        <v>10.6296</v>
      </c>
      <c r="Q315" s="88">
        <v>2.3460000000000002E-2</v>
      </c>
      <c r="R315" s="88">
        <f>Q315*H315</f>
        <v>0.40351200000000004</v>
      </c>
      <c r="S315" s="88">
        <v>0</v>
      </c>
      <c r="T315" s="89">
        <f>S315*H315</f>
        <v>0</v>
      </c>
      <c r="AR315" s="90" t="s">
        <v>167</v>
      </c>
      <c r="AT315" s="90" t="s">
        <v>162</v>
      </c>
      <c r="AU315" s="90" t="s">
        <v>85</v>
      </c>
      <c r="AY315" s="7" t="s">
        <v>160</v>
      </c>
      <c r="BE315" s="91">
        <f>IF(N315="základní",J315,0)</f>
        <v>0</v>
      </c>
      <c r="BF315" s="91">
        <f>IF(N315="snížená",J315,0)</f>
        <v>0</v>
      </c>
      <c r="BG315" s="91">
        <f>IF(N315="zákl. přenesená",J315,0)</f>
        <v>0</v>
      </c>
      <c r="BH315" s="91">
        <f>IF(N315="sníž. přenesená",J315,0)</f>
        <v>0</v>
      </c>
      <c r="BI315" s="91">
        <f>IF(N315="nulová",J315,0)</f>
        <v>0</v>
      </c>
      <c r="BJ315" s="7" t="s">
        <v>85</v>
      </c>
      <c r="BK315" s="91">
        <f>ROUND(I315*H315,2)</f>
        <v>0</v>
      </c>
      <c r="BL315" s="7" t="s">
        <v>167</v>
      </c>
      <c r="BM315" s="90" t="s">
        <v>503</v>
      </c>
    </row>
    <row r="316" spans="2:65" s="14" customFormat="1" x14ac:dyDescent="0.2">
      <c r="B316" s="15"/>
      <c r="D316" s="92" t="s">
        <v>169</v>
      </c>
      <c r="F316" s="93" t="s">
        <v>504</v>
      </c>
      <c r="I316" s="143"/>
      <c r="L316" s="15"/>
      <c r="M316" s="94"/>
      <c r="T316" s="95"/>
      <c r="AT316" s="7" t="s">
        <v>169</v>
      </c>
      <c r="AU316" s="7" t="s">
        <v>85</v>
      </c>
    </row>
    <row r="317" spans="2:65" s="14" customFormat="1" ht="33" customHeight="1" x14ac:dyDescent="0.2">
      <c r="B317" s="15"/>
      <c r="C317" s="80" t="s">
        <v>505</v>
      </c>
      <c r="D317" s="80" t="s">
        <v>162</v>
      </c>
      <c r="E317" s="81" t="s">
        <v>506</v>
      </c>
      <c r="F317" s="82" t="s">
        <v>507</v>
      </c>
      <c r="G317" s="83" t="s">
        <v>212</v>
      </c>
      <c r="H317" s="84">
        <v>17.2</v>
      </c>
      <c r="I317" s="142"/>
      <c r="J317" s="85">
        <f>ROUND(I317*H317,2)</f>
        <v>0</v>
      </c>
      <c r="K317" s="82" t="s">
        <v>166</v>
      </c>
      <c r="L317" s="15"/>
      <c r="M317" s="86" t="s">
        <v>3</v>
      </c>
      <c r="N317" s="87" t="s">
        <v>44</v>
      </c>
      <c r="O317" s="88">
        <v>0.04</v>
      </c>
      <c r="P317" s="88">
        <f>O317*H317</f>
        <v>0.68799999999999994</v>
      </c>
      <c r="Q317" s="88">
        <v>4.1000000000000003E-3</v>
      </c>
      <c r="R317" s="88">
        <f>Q317*H317</f>
        <v>7.0519999999999999E-2</v>
      </c>
      <c r="S317" s="88">
        <v>0</v>
      </c>
      <c r="T317" s="89">
        <f>S317*H317</f>
        <v>0</v>
      </c>
      <c r="AR317" s="90" t="s">
        <v>167</v>
      </c>
      <c r="AT317" s="90" t="s">
        <v>162</v>
      </c>
      <c r="AU317" s="90" t="s">
        <v>85</v>
      </c>
      <c r="AY317" s="7" t="s">
        <v>160</v>
      </c>
      <c r="BE317" s="91">
        <f>IF(N317="základní",J317,0)</f>
        <v>0</v>
      </c>
      <c r="BF317" s="91">
        <f>IF(N317="snížená",J317,0)</f>
        <v>0</v>
      </c>
      <c r="BG317" s="91">
        <f>IF(N317="zákl. přenesená",J317,0)</f>
        <v>0</v>
      </c>
      <c r="BH317" s="91">
        <f>IF(N317="sníž. přenesená",J317,0)</f>
        <v>0</v>
      </c>
      <c r="BI317" s="91">
        <f>IF(N317="nulová",J317,0)</f>
        <v>0</v>
      </c>
      <c r="BJ317" s="7" t="s">
        <v>85</v>
      </c>
      <c r="BK317" s="91">
        <f>ROUND(I317*H317,2)</f>
        <v>0</v>
      </c>
      <c r="BL317" s="7" t="s">
        <v>167</v>
      </c>
      <c r="BM317" s="90" t="s">
        <v>508</v>
      </c>
    </row>
    <row r="318" spans="2:65" s="14" customFormat="1" x14ac:dyDescent="0.2">
      <c r="B318" s="15"/>
      <c r="D318" s="92" t="s">
        <v>169</v>
      </c>
      <c r="F318" s="93" t="s">
        <v>509</v>
      </c>
      <c r="I318" s="143"/>
      <c r="L318" s="15"/>
      <c r="M318" s="94"/>
      <c r="T318" s="95"/>
      <c r="AT318" s="7" t="s">
        <v>169</v>
      </c>
      <c r="AU318" s="7" t="s">
        <v>85</v>
      </c>
    </row>
    <row r="319" spans="2:65" s="14" customFormat="1" ht="24.2" customHeight="1" x14ac:dyDescent="0.2">
      <c r="B319" s="15"/>
      <c r="C319" s="80" t="s">
        <v>510</v>
      </c>
      <c r="D319" s="80" t="s">
        <v>162</v>
      </c>
      <c r="E319" s="81" t="s">
        <v>511</v>
      </c>
      <c r="F319" s="82" t="s">
        <v>512</v>
      </c>
      <c r="G319" s="83" t="s">
        <v>212</v>
      </c>
      <c r="H319" s="84">
        <v>18</v>
      </c>
      <c r="I319" s="142"/>
      <c r="J319" s="85">
        <f>ROUND(I319*H319,2)</f>
        <v>0</v>
      </c>
      <c r="K319" s="82" t="s">
        <v>166</v>
      </c>
      <c r="L319" s="15"/>
      <c r="M319" s="86" t="s">
        <v>3</v>
      </c>
      <c r="N319" s="87" t="s">
        <v>44</v>
      </c>
      <c r="O319" s="88">
        <v>0.19</v>
      </c>
      <c r="P319" s="88">
        <f>O319*H319</f>
        <v>3.42</v>
      </c>
      <c r="Q319" s="88">
        <v>0.1837</v>
      </c>
      <c r="R319" s="88">
        <f>Q319*H319</f>
        <v>3.3066</v>
      </c>
      <c r="S319" s="88">
        <v>0</v>
      </c>
      <c r="T319" s="89">
        <f>S319*H319</f>
        <v>0</v>
      </c>
      <c r="AR319" s="90" t="s">
        <v>167</v>
      </c>
      <c r="AT319" s="90" t="s">
        <v>162</v>
      </c>
      <c r="AU319" s="90" t="s">
        <v>85</v>
      </c>
      <c r="AY319" s="7" t="s">
        <v>160</v>
      </c>
      <c r="BE319" s="91">
        <f>IF(N319="základní",J319,0)</f>
        <v>0</v>
      </c>
      <c r="BF319" s="91">
        <f>IF(N319="snížená",J319,0)</f>
        <v>0</v>
      </c>
      <c r="BG319" s="91">
        <f>IF(N319="zákl. přenesená",J319,0)</f>
        <v>0</v>
      </c>
      <c r="BH319" s="91">
        <f>IF(N319="sníž. přenesená",J319,0)</f>
        <v>0</v>
      </c>
      <c r="BI319" s="91">
        <f>IF(N319="nulová",J319,0)</f>
        <v>0</v>
      </c>
      <c r="BJ319" s="7" t="s">
        <v>85</v>
      </c>
      <c r="BK319" s="91">
        <f>ROUND(I319*H319,2)</f>
        <v>0</v>
      </c>
      <c r="BL319" s="7" t="s">
        <v>167</v>
      </c>
      <c r="BM319" s="90" t="s">
        <v>513</v>
      </c>
    </row>
    <row r="320" spans="2:65" s="14" customFormat="1" x14ac:dyDescent="0.2">
      <c r="B320" s="15"/>
      <c r="D320" s="92" t="s">
        <v>169</v>
      </c>
      <c r="F320" s="93" t="s">
        <v>514</v>
      </c>
      <c r="I320" s="143"/>
      <c r="L320" s="15"/>
      <c r="M320" s="94"/>
      <c r="T320" s="95"/>
      <c r="AT320" s="7" t="s">
        <v>169</v>
      </c>
      <c r="AU320" s="7" t="s">
        <v>85</v>
      </c>
    </row>
    <row r="321" spans="2:65" s="96" customFormat="1" x14ac:dyDescent="0.2">
      <c r="B321" s="97"/>
      <c r="D321" s="98" t="s">
        <v>171</v>
      </c>
      <c r="E321" s="99" t="s">
        <v>3</v>
      </c>
      <c r="F321" s="100" t="s">
        <v>515</v>
      </c>
      <c r="H321" s="99" t="s">
        <v>3</v>
      </c>
      <c r="I321" s="144"/>
      <c r="L321" s="97"/>
      <c r="M321" s="101"/>
      <c r="T321" s="102"/>
      <c r="AT321" s="99" t="s">
        <v>171</v>
      </c>
      <c r="AU321" s="99" t="s">
        <v>85</v>
      </c>
      <c r="AV321" s="96" t="s">
        <v>80</v>
      </c>
      <c r="AW321" s="96" t="s">
        <v>33</v>
      </c>
      <c r="AX321" s="96" t="s">
        <v>72</v>
      </c>
      <c r="AY321" s="99" t="s">
        <v>160</v>
      </c>
    </row>
    <row r="322" spans="2:65" s="103" customFormat="1" x14ac:dyDescent="0.2">
      <c r="B322" s="104"/>
      <c r="D322" s="98" t="s">
        <v>171</v>
      </c>
      <c r="E322" s="105" t="s">
        <v>3</v>
      </c>
      <c r="F322" s="106" t="s">
        <v>516</v>
      </c>
      <c r="H322" s="107">
        <v>18</v>
      </c>
      <c r="I322" s="145"/>
      <c r="L322" s="104"/>
      <c r="M322" s="108"/>
      <c r="T322" s="109"/>
      <c r="AT322" s="105" t="s">
        <v>171</v>
      </c>
      <c r="AU322" s="105" t="s">
        <v>85</v>
      </c>
      <c r="AV322" s="103" t="s">
        <v>85</v>
      </c>
      <c r="AW322" s="103" t="s">
        <v>33</v>
      </c>
      <c r="AX322" s="103" t="s">
        <v>80</v>
      </c>
      <c r="AY322" s="105" t="s">
        <v>160</v>
      </c>
    </row>
    <row r="323" spans="2:65" s="14" customFormat="1" ht="33" customHeight="1" x14ac:dyDescent="0.2">
      <c r="B323" s="15"/>
      <c r="C323" s="80" t="s">
        <v>517</v>
      </c>
      <c r="D323" s="80" t="s">
        <v>162</v>
      </c>
      <c r="E323" s="81" t="s">
        <v>518</v>
      </c>
      <c r="F323" s="82" t="s">
        <v>519</v>
      </c>
      <c r="G323" s="83" t="s">
        <v>212</v>
      </c>
      <c r="H323" s="84">
        <v>18</v>
      </c>
      <c r="I323" s="142"/>
      <c r="J323" s="85">
        <f>ROUND(I323*H323,2)</f>
        <v>0</v>
      </c>
      <c r="K323" s="82" t="s">
        <v>166</v>
      </c>
      <c r="L323" s="15"/>
      <c r="M323" s="86" t="s">
        <v>3</v>
      </c>
      <c r="N323" s="87" t="s">
        <v>44</v>
      </c>
      <c r="O323" s="88">
        <v>0.60499999999999998</v>
      </c>
      <c r="P323" s="88">
        <f>O323*H323</f>
        <v>10.89</v>
      </c>
      <c r="Q323" s="88">
        <v>0.23973</v>
      </c>
      <c r="R323" s="88">
        <f>Q323*H323</f>
        <v>4.3151399999999995</v>
      </c>
      <c r="S323" s="88">
        <v>0</v>
      </c>
      <c r="T323" s="89">
        <f>S323*H323</f>
        <v>0</v>
      </c>
      <c r="AR323" s="90" t="s">
        <v>167</v>
      </c>
      <c r="AT323" s="90" t="s">
        <v>162</v>
      </c>
      <c r="AU323" s="90" t="s">
        <v>85</v>
      </c>
      <c r="AY323" s="7" t="s">
        <v>160</v>
      </c>
      <c r="BE323" s="91">
        <f>IF(N323="základní",J323,0)</f>
        <v>0</v>
      </c>
      <c r="BF323" s="91">
        <f>IF(N323="snížená",J323,0)</f>
        <v>0</v>
      </c>
      <c r="BG323" s="91">
        <f>IF(N323="zákl. přenesená",J323,0)</f>
        <v>0</v>
      </c>
      <c r="BH323" s="91">
        <f>IF(N323="sníž. přenesená",J323,0)</f>
        <v>0</v>
      </c>
      <c r="BI323" s="91">
        <f>IF(N323="nulová",J323,0)</f>
        <v>0</v>
      </c>
      <c r="BJ323" s="7" t="s">
        <v>85</v>
      </c>
      <c r="BK323" s="91">
        <f>ROUND(I323*H323,2)</f>
        <v>0</v>
      </c>
      <c r="BL323" s="7" t="s">
        <v>167</v>
      </c>
      <c r="BM323" s="90" t="s">
        <v>520</v>
      </c>
    </row>
    <row r="324" spans="2:65" s="14" customFormat="1" x14ac:dyDescent="0.2">
      <c r="B324" s="15"/>
      <c r="D324" s="92" t="s">
        <v>169</v>
      </c>
      <c r="F324" s="93" t="s">
        <v>521</v>
      </c>
      <c r="I324" s="143"/>
      <c r="L324" s="15"/>
      <c r="M324" s="94"/>
      <c r="T324" s="95"/>
      <c r="AT324" s="7" t="s">
        <v>169</v>
      </c>
      <c r="AU324" s="7" t="s">
        <v>85</v>
      </c>
    </row>
    <row r="325" spans="2:65" s="96" customFormat="1" x14ac:dyDescent="0.2">
      <c r="B325" s="97"/>
      <c r="D325" s="98" t="s">
        <v>171</v>
      </c>
      <c r="E325" s="99" t="s">
        <v>3</v>
      </c>
      <c r="F325" s="100" t="s">
        <v>515</v>
      </c>
      <c r="H325" s="99" t="s">
        <v>3</v>
      </c>
      <c r="I325" s="144"/>
      <c r="L325" s="97"/>
      <c r="M325" s="101"/>
      <c r="T325" s="102"/>
      <c r="AT325" s="99" t="s">
        <v>171</v>
      </c>
      <c r="AU325" s="99" t="s">
        <v>85</v>
      </c>
      <c r="AV325" s="96" t="s">
        <v>80</v>
      </c>
      <c r="AW325" s="96" t="s">
        <v>33</v>
      </c>
      <c r="AX325" s="96" t="s">
        <v>72</v>
      </c>
      <c r="AY325" s="99" t="s">
        <v>160</v>
      </c>
    </row>
    <row r="326" spans="2:65" s="103" customFormat="1" x14ac:dyDescent="0.2">
      <c r="B326" s="104"/>
      <c r="D326" s="98" t="s">
        <v>171</v>
      </c>
      <c r="E326" s="105" t="s">
        <v>3</v>
      </c>
      <c r="F326" s="106" t="s">
        <v>516</v>
      </c>
      <c r="H326" s="107">
        <v>18</v>
      </c>
      <c r="I326" s="145"/>
      <c r="L326" s="104"/>
      <c r="M326" s="108"/>
      <c r="T326" s="109"/>
      <c r="AT326" s="105" t="s">
        <v>171</v>
      </c>
      <c r="AU326" s="105" t="s">
        <v>85</v>
      </c>
      <c r="AV326" s="103" t="s">
        <v>85</v>
      </c>
      <c r="AW326" s="103" t="s">
        <v>33</v>
      </c>
      <c r="AX326" s="103" t="s">
        <v>80</v>
      </c>
      <c r="AY326" s="105" t="s">
        <v>160</v>
      </c>
    </row>
    <row r="327" spans="2:65" s="14" customFormat="1" ht="37.9" customHeight="1" x14ac:dyDescent="0.2">
      <c r="B327" s="15"/>
      <c r="C327" s="80" t="s">
        <v>522</v>
      </c>
      <c r="D327" s="80" t="s">
        <v>162</v>
      </c>
      <c r="E327" s="81" t="s">
        <v>523</v>
      </c>
      <c r="F327" s="82" t="s">
        <v>524</v>
      </c>
      <c r="G327" s="83" t="s">
        <v>525</v>
      </c>
      <c r="H327" s="84">
        <v>6</v>
      </c>
      <c r="I327" s="142"/>
      <c r="J327" s="85">
        <f>ROUND(I327*H327,2)</f>
        <v>0</v>
      </c>
      <c r="K327" s="82" t="s">
        <v>166</v>
      </c>
      <c r="L327" s="15"/>
      <c r="M327" s="86" t="s">
        <v>3</v>
      </c>
      <c r="N327" s="87" t="s">
        <v>44</v>
      </c>
      <c r="O327" s="88">
        <v>6.4749999999999996</v>
      </c>
      <c r="P327" s="88">
        <f>O327*H327</f>
        <v>38.849999999999994</v>
      </c>
      <c r="Q327" s="88">
        <v>0.44169999999999998</v>
      </c>
      <c r="R327" s="88">
        <f>Q327*H327</f>
        <v>2.6501999999999999</v>
      </c>
      <c r="S327" s="88">
        <v>0</v>
      </c>
      <c r="T327" s="89">
        <f>S327*H327</f>
        <v>0</v>
      </c>
      <c r="AR327" s="90" t="s">
        <v>167</v>
      </c>
      <c r="AT327" s="90" t="s">
        <v>162</v>
      </c>
      <c r="AU327" s="90" t="s">
        <v>85</v>
      </c>
      <c r="AY327" s="7" t="s">
        <v>160</v>
      </c>
      <c r="BE327" s="91">
        <f>IF(N327="základní",J327,0)</f>
        <v>0</v>
      </c>
      <c r="BF327" s="91">
        <f>IF(N327="snížená",J327,0)</f>
        <v>0</v>
      </c>
      <c r="BG327" s="91">
        <f>IF(N327="zákl. přenesená",J327,0)</f>
        <v>0</v>
      </c>
      <c r="BH327" s="91">
        <f>IF(N327="sníž. přenesená",J327,0)</f>
        <v>0</v>
      </c>
      <c r="BI327" s="91">
        <f>IF(N327="nulová",J327,0)</f>
        <v>0</v>
      </c>
      <c r="BJ327" s="7" t="s">
        <v>85</v>
      </c>
      <c r="BK327" s="91">
        <f>ROUND(I327*H327,2)</f>
        <v>0</v>
      </c>
      <c r="BL327" s="7" t="s">
        <v>167</v>
      </c>
      <c r="BM327" s="90" t="s">
        <v>526</v>
      </c>
    </row>
    <row r="328" spans="2:65" s="14" customFormat="1" x14ac:dyDescent="0.2">
      <c r="B328" s="15"/>
      <c r="D328" s="92" t="s">
        <v>169</v>
      </c>
      <c r="F328" s="93" t="s">
        <v>527</v>
      </c>
      <c r="I328" s="143"/>
      <c r="L328" s="15"/>
      <c r="M328" s="94"/>
      <c r="T328" s="95"/>
      <c r="AT328" s="7" t="s">
        <v>169</v>
      </c>
      <c r="AU328" s="7" t="s">
        <v>85</v>
      </c>
    </row>
    <row r="329" spans="2:65" s="96" customFormat="1" x14ac:dyDescent="0.2">
      <c r="B329" s="97"/>
      <c r="D329" s="98" t="s">
        <v>171</v>
      </c>
      <c r="E329" s="99" t="s">
        <v>3</v>
      </c>
      <c r="F329" s="100" t="s">
        <v>528</v>
      </c>
      <c r="H329" s="99" t="s">
        <v>3</v>
      </c>
      <c r="I329" s="144"/>
      <c r="L329" s="97"/>
      <c r="M329" s="101"/>
      <c r="T329" s="102"/>
      <c r="AT329" s="99" t="s">
        <v>171</v>
      </c>
      <c r="AU329" s="99" t="s">
        <v>85</v>
      </c>
      <c r="AV329" s="96" t="s">
        <v>80</v>
      </c>
      <c r="AW329" s="96" t="s">
        <v>33</v>
      </c>
      <c r="AX329" s="96" t="s">
        <v>72</v>
      </c>
      <c r="AY329" s="99" t="s">
        <v>160</v>
      </c>
    </row>
    <row r="330" spans="2:65" s="103" customFormat="1" x14ac:dyDescent="0.2">
      <c r="B330" s="104"/>
      <c r="D330" s="98" t="s">
        <v>171</v>
      </c>
      <c r="E330" s="105" t="s">
        <v>3</v>
      </c>
      <c r="F330" s="106" t="s">
        <v>529</v>
      </c>
      <c r="H330" s="107">
        <v>6</v>
      </c>
      <c r="I330" s="145"/>
      <c r="L330" s="104"/>
      <c r="M330" s="108"/>
      <c r="T330" s="109"/>
      <c r="AT330" s="105" t="s">
        <v>171</v>
      </c>
      <c r="AU330" s="105" t="s">
        <v>85</v>
      </c>
      <c r="AV330" s="103" t="s">
        <v>85</v>
      </c>
      <c r="AW330" s="103" t="s">
        <v>33</v>
      </c>
      <c r="AX330" s="103" t="s">
        <v>72</v>
      </c>
      <c r="AY330" s="105" t="s">
        <v>160</v>
      </c>
    </row>
    <row r="331" spans="2:65" s="110" customFormat="1" x14ac:dyDescent="0.2">
      <c r="B331" s="111"/>
      <c r="D331" s="98" t="s">
        <v>171</v>
      </c>
      <c r="E331" s="112" t="s">
        <v>3</v>
      </c>
      <c r="F331" s="113" t="s">
        <v>182</v>
      </c>
      <c r="H331" s="114">
        <v>6</v>
      </c>
      <c r="I331" s="146"/>
      <c r="L331" s="111"/>
      <c r="M331" s="115"/>
      <c r="T331" s="116"/>
      <c r="AT331" s="112" t="s">
        <v>171</v>
      </c>
      <c r="AU331" s="112" t="s">
        <v>85</v>
      </c>
      <c r="AV331" s="110" t="s">
        <v>167</v>
      </c>
      <c r="AW331" s="110" t="s">
        <v>33</v>
      </c>
      <c r="AX331" s="110" t="s">
        <v>80</v>
      </c>
      <c r="AY331" s="112" t="s">
        <v>160</v>
      </c>
    </row>
    <row r="332" spans="2:65" s="14" customFormat="1" ht="37.9" customHeight="1" x14ac:dyDescent="0.2">
      <c r="B332" s="15"/>
      <c r="C332" s="117" t="s">
        <v>530</v>
      </c>
      <c r="D332" s="117" t="s">
        <v>344</v>
      </c>
      <c r="E332" s="118" t="s">
        <v>531</v>
      </c>
      <c r="F332" s="119" t="s">
        <v>532</v>
      </c>
      <c r="G332" s="120" t="s">
        <v>525</v>
      </c>
      <c r="H332" s="121">
        <v>6</v>
      </c>
      <c r="I332" s="148"/>
      <c r="J332" s="122">
        <f>ROUND(I332*H332,2)</f>
        <v>0</v>
      </c>
      <c r="K332" s="119" t="s">
        <v>166</v>
      </c>
      <c r="L332" s="123"/>
      <c r="M332" s="124" t="s">
        <v>3</v>
      </c>
      <c r="N332" s="125" t="s">
        <v>44</v>
      </c>
      <c r="O332" s="88">
        <v>0</v>
      </c>
      <c r="P332" s="88">
        <f>O332*H332</f>
        <v>0</v>
      </c>
      <c r="Q332" s="88">
        <v>1.272E-2</v>
      </c>
      <c r="R332" s="88">
        <f>Q332*H332</f>
        <v>7.6319999999999999E-2</v>
      </c>
      <c r="S332" s="88">
        <v>0</v>
      </c>
      <c r="T332" s="89">
        <f>S332*H332</f>
        <v>0</v>
      </c>
      <c r="AR332" s="90" t="s">
        <v>216</v>
      </c>
      <c r="AT332" s="90" t="s">
        <v>344</v>
      </c>
      <c r="AU332" s="90" t="s">
        <v>85</v>
      </c>
      <c r="AY332" s="7" t="s">
        <v>160</v>
      </c>
      <c r="BE332" s="91">
        <f>IF(N332="základní",J332,0)</f>
        <v>0</v>
      </c>
      <c r="BF332" s="91">
        <f>IF(N332="snížená",J332,0)</f>
        <v>0</v>
      </c>
      <c r="BG332" s="91">
        <f>IF(N332="zákl. přenesená",J332,0)</f>
        <v>0</v>
      </c>
      <c r="BH332" s="91">
        <f>IF(N332="sníž. přenesená",J332,0)</f>
        <v>0</v>
      </c>
      <c r="BI332" s="91">
        <f>IF(N332="nulová",J332,0)</f>
        <v>0</v>
      </c>
      <c r="BJ332" s="7" t="s">
        <v>85</v>
      </c>
      <c r="BK332" s="91">
        <f>ROUND(I332*H332,2)</f>
        <v>0</v>
      </c>
      <c r="BL332" s="7" t="s">
        <v>167</v>
      </c>
      <c r="BM332" s="90" t="s">
        <v>533</v>
      </c>
    </row>
    <row r="333" spans="2:65" s="68" customFormat="1" ht="22.9" customHeight="1" x14ac:dyDescent="0.2">
      <c r="B333" s="69"/>
      <c r="D333" s="70" t="s">
        <v>71</v>
      </c>
      <c r="E333" s="78" t="s">
        <v>228</v>
      </c>
      <c r="F333" s="78" t="s">
        <v>534</v>
      </c>
      <c r="I333" s="147"/>
      <c r="J333" s="79">
        <f>BK333</f>
        <v>0</v>
      </c>
      <c r="L333" s="69"/>
      <c r="M333" s="73"/>
      <c r="P333" s="74">
        <f>SUM(P334:P409)</f>
        <v>767.31856700000003</v>
      </c>
      <c r="R333" s="74">
        <f>SUM(R334:R409)</f>
        <v>0.26945604000000001</v>
      </c>
      <c r="T333" s="75">
        <f>SUM(T334:T409)</f>
        <v>180.09827099999998</v>
      </c>
      <c r="AR333" s="70" t="s">
        <v>80</v>
      </c>
      <c r="AT333" s="76" t="s">
        <v>71</v>
      </c>
      <c r="AU333" s="76" t="s">
        <v>80</v>
      </c>
      <c r="AY333" s="70" t="s">
        <v>160</v>
      </c>
      <c r="BK333" s="77">
        <f>SUM(BK334:BK409)</f>
        <v>0</v>
      </c>
    </row>
    <row r="334" spans="2:65" s="14" customFormat="1" ht="37.9" customHeight="1" x14ac:dyDescent="0.2">
      <c r="B334" s="15"/>
      <c r="C334" s="80" t="s">
        <v>535</v>
      </c>
      <c r="D334" s="80" t="s">
        <v>162</v>
      </c>
      <c r="E334" s="81" t="s">
        <v>536</v>
      </c>
      <c r="F334" s="82" t="s">
        <v>537</v>
      </c>
      <c r="G334" s="83" t="s">
        <v>212</v>
      </c>
      <c r="H334" s="84">
        <v>1250.9010000000001</v>
      </c>
      <c r="I334" s="142"/>
      <c r="J334" s="85">
        <f>ROUND(I334*H334,2)</f>
        <v>0</v>
      </c>
      <c r="K334" s="82" t="s">
        <v>166</v>
      </c>
      <c r="L334" s="15"/>
      <c r="M334" s="86" t="s">
        <v>3</v>
      </c>
      <c r="N334" s="87" t="s">
        <v>44</v>
      </c>
      <c r="O334" s="88">
        <v>0.308</v>
      </c>
      <c r="P334" s="88">
        <f>O334*H334</f>
        <v>385.27750800000001</v>
      </c>
      <c r="Q334" s="88">
        <v>4.0000000000000003E-5</v>
      </c>
      <c r="R334" s="88">
        <f>Q334*H334</f>
        <v>5.0036040000000004E-2</v>
      </c>
      <c r="S334" s="88">
        <v>0</v>
      </c>
      <c r="T334" s="89">
        <f>S334*H334</f>
        <v>0</v>
      </c>
      <c r="AR334" s="90" t="s">
        <v>167</v>
      </c>
      <c r="AT334" s="90" t="s">
        <v>162</v>
      </c>
      <c r="AU334" s="90" t="s">
        <v>85</v>
      </c>
      <c r="AY334" s="7" t="s">
        <v>160</v>
      </c>
      <c r="BE334" s="91">
        <f>IF(N334="základní",J334,0)</f>
        <v>0</v>
      </c>
      <c r="BF334" s="91">
        <f>IF(N334="snížená",J334,0)</f>
        <v>0</v>
      </c>
      <c r="BG334" s="91">
        <f>IF(N334="zákl. přenesená",J334,0)</f>
        <v>0</v>
      </c>
      <c r="BH334" s="91">
        <f>IF(N334="sníž. přenesená",J334,0)</f>
        <v>0</v>
      </c>
      <c r="BI334" s="91">
        <f>IF(N334="nulová",J334,0)</f>
        <v>0</v>
      </c>
      <c r="BJ334" s="7" t="s">
        <v>85</v>
      </c>
      <c r="BK334" s="91">
        <f>ROUND(I334*H334,2)</f>
        <v>0</v>
      </c>
      <c r="BL334" s="7" t="s">
        <v>167</v>
      </c>
      <c r="BM334" s="90" t="s">
        <v>538</v>
      </c>
    </row>
    <row r="335" spans="2:65" s="14" customFormat="1" x14ac:dyDescent="0.2">
      <c r="B335" s="15"/>
      <c r="D335" s="92" t="s">
        <v>169</v>
      </c>
      <c r="F335" s="93" t="s">
        <v>539</v>
      </c>
      <c r="I335" s="143"/>
      <c r="L335" s="15"/>
      <c r="M335" s="94"/>
      <c r="T335" s="95"/>
      <c r="AT335" s="7" t="s">
        <v>169</v>
      </c>
      <c r="AU335" s="7" t="s">
        <v>85</v>
      </c>
    </row>
    <row r="336" spans="2:65" s="96" customFormat="1" x14ac:dyDescent="0.2">
      <c r="B336" s="97"/>
      <c r="D336" s="98" t="s">
        <v>171</v>
      </c>
      <c r="E336" s="99" t="s">
        <v>3</v>
      </c>
      <c r="F336" s="100" t="s">
        <v>540</v>
      </c>
      <c r="H336" s="99" t="s">
        <v>3</v>
      </c>
      <c r="I336" s="144"/>
      <c r="L336" s="97"/>
      <c r="M336" s="101"/>
      <c r="T336" s="102"/>
      <c r="AT336" s="99" t="s">
        <v>171</v>
      </c>
      <c r="AU336" s="99" t="s">
        <v>85</v>
      </c>
      <c r="AV336" s="96" t="s">
        <v>80</v>
      </c>
      <c r="AW336" s="96" t="s">
        <v>33</v>
      </c>
      <c r="AX336" s="96" t="s">
        <v>72</v>
      </c>
      <c r="AY336" s="99" t="s">
        <v>160</v>
      </c>
    </row>
    <row r="337" spans="2:65" s="103" customFormat="1" x14ac:dyDescent="0.2">
      <c r="B337" s="104"/>
      <c r="D337" s="98" t="s">
        <v>171</v>
      </c>
      <c r="E337" s="105" t="s">
        <v>3</v>
      </c>
      <c r="F337" s="106" t="s">
        <v>541</v>
      </c>
      <c r="H337" s="107">
        <v>914.90099999999995</v>
      </c>
      <c r="I337" s="145"/>
      <c r="L337" s="104"/>
      <c r="M337" s="108"/>
      <c r="T337" s="109"/>
      <c r="AT337" s="105" t="s">
        <v>171</v>
      </c>
      <c r="AU337" s="105" t="s">
        <v>85</v>
      </c>
      <c r="AV337" s="103" t="s">
        <v>85</v>
      </c>
      <c r="AW337" s="103" t="s">
        <v>33</v>
      </c>
      <c r="AX337" s="103" t="s">
        <v>72</v>
      </c>
      <c r="AY337" s="105" t="s">
        <v>160</v>
      </c>
    </row>
    <row r="338" spans="2:65" s="96" customFormat="1" x14ac:dyDescent="0.2">
      <c r="B338" s="97"/>
      <c r="D338" s="98" t="s">
        <v>171</v>
      </c>
      <c r="E338" s="99" t="s">
        <v>3</v>
      </c>
      <c r="F338" s="100" t="s">
        <v>341</v>
      </c>
      <c r="H338" s="99" t="s">
        <v>3</v>
      </c>
      <c r="I338" s="144"/>
      <c r="L338" s="97"/>
      <c r="M338" s="101"/>
      <c r="T338" s="102"/>
      <c r="AT338" s="99" t="s">
        <v>171</v>
      </c>
      <c r="AU338" s="99" t="s">
        <v>85</v>
      </c>
      <c r="AV338" s="96" t="s">
        <v>80</v>
      </c>
      <c r="AW338" s="96" t="s">
        <v>33</v>
      </c>
      <c r="AX338" s="96" t="s">
        <v>72</v>
      </c>
      <c r="AY338" s="99" t="s">
        <v>160</v>
      </c>
    </row>
    <row r="339" spans="2:65" s="103" customFormat="1" x14ac:dyDescent="0.2">
      <c r="B339" s="104"/>
      <c r="D339" s="98" t="s">
        <v>171</v>
      </c>
      <c r="E339" s="105" t="s">
        <v>3</v>
      </c>
      <c r="F339" s="106" t="s">
        <v>542</v>
      </c>
      <c r="H339" s="107">
        <v>336</v>
      </c>
      <c r="I339" s="145"/>
      <c r="L339" s="104"/>
      <c r="M339" s="108"/>
      <c r="T339" s="109"/>
      <c r="AT339" s="105" t="s">
        <v>171</v>
      </c>
      <c r="AU339" s="105" t="s">
        <v>85</v>
      </c>
      <c r="AV339" s="103" t="s">
        <v>85</v>
      </c>
      <c r="AW339" s="103" t="s">
        <v>33</v>
      </c>
      <c r="AX339" s="103" t="s">
        <v>72</v>
      </c>
      <c r="AY339" s="105" t="s">
        <v>160</v>
      </c>
    </row>
    <row r="340" spans="2:65" s="110" customFormat="1" x14ac:dyDescent="0.2">
      <c r="B340" s="111"/>
      <c r="D340" s="98" t="s">
        <v>171</v>
      </c>
      <c r="E340" s="112" t="s">
        <v>3</v>
      </c>
      <c r="F340" s="113" t="s">
        <v>182</v>
      </c>
      <c r="H340" s="114">
        <v>1250.9010000000001</v>
      </c>
      <c r="I340" s="146"/>
      <c r="L340" s="111"/>
      <c r="M340" s="115"/>
      <c r="T340" s="116"/>
      <c r="AT340" s="112" t="s">
        <v>171</v>
      </c>
      <c r="AU340" s="112" t="s">
        <v>85</v>
      </c>
      <c r="AV340" s="110" t="s">
        <v>167</v>
      </c>
      <c r="AW340" s="110" t="s">
        <v>33</v>
      </c>
      <c r="AX340" s="110" t="s">
        <v>80</v>
      </c>
      <c r="AY340" s="112" t="s">
        <v>160</v>
      </c>
    </row>
    <row r="341" spans="2:65" s="14" customFormat="1" ht="44.25" customHeight="1" x14ac:dyDescent="0.2">
      <c r="B341" s="15"/>
      <c r="C341" s="80" t="s">
        <v>543</v>
      </c>
      <c r="D341" s="80" t="s">
        <v>162</v>
      </c>
      <c r="E341" s="81" t="s">
        <v>544</v>
      </c>
      <c r="F341" s="82" t="s">
        <v>545</v>
      </c>
      <c r="G341" s="83" t="s">
        <v>212</v>
      </c>
      <c r="H341" s="84">
        <v>60</v>
      </c>
      <c r="I341" s="142"/>
      <c r="J341" s="85">
        <f>ROUND(I341*H341,2)</f>
        <v>0</v>
      </c>
      <c r="K341" s="82" t="s">
        <v>166</v>
      </c>
      <c r="L341" s="15"/>
      <c r="M341" s="86" t="s">
        <v>3</v>
      </c>
      <c r="N341" s="87" t="s">
        <v>44</v>
      </c>
      <c r="O341" s="88">
        <v>0.2</v>
      </c>
      <c r="P341" s="88">
        <f>O341*H341</f>
        <v>12</v>
      </c>
      <c r="Q341" s="88">
        <v>9.5E-4</v>
      </c>
      <c r="R341" s="88">
        <f>Q341*H341</f>
        <v>5.7000000000000002E-2</v>
      </c>
      <c r="S341" s="88">
        <v>0</v>
      </c>
      <c r="T341" s="89">
        <f>S341*H341</f>
        <v>0</v>
      </c>
      <c r="AR341" s="90" t="s">
        <v>167</v>
      </c>
      <c r="AT341" s="90" t="s">
        <v>162</v>
      </c>
      <c r="AU341" s="90" t="s">
        <v>85</v>
      </c>
      <c r="AY341" s="7" t="s">
        <v>160</v>
      </c>
      <c r="BE341" s="91">
        <f>IF(N341="základní",J341,0)</f>
        <v>0</v>
      </c>
      <c r="BF341" s="91">
        <f>IF(N341="snížená",J341,0)</f>
        <v>0</v>
      </c>
      <c r="BG341" s="91">
        <f>IF(N341="zákl. přenesená",J341,0)</f>
        <v>0</v>
      </c>
      <c r="BH341" s="91">
        <f>IF(N341="sníž. přenesená",J341,0)</f>
        <v>0</v>
      </c>
      <c r="BI341" s="91">
        <f>IF(N341="nulová",J341,0)</f>
        <v>0</v>
      </c>
      <c r="BJ341" s="7" t="s">
        <v>85</v>
      </c>
      <c r="BK341" s="91">
        <f>ROUND(I341*H341,2)</f>
        <v>0</v>
      </c>
      <c r="BL341" s="7" t="s">
        <v>167</v>
      </c>
      <c r="BM341" s="90" t="s">
        <v>546</v>
      </c>
    </row>
    <row r="342" spans="2:65" s="14" customFormat="1" x14ac:dyDescent="0.2">
      <c r="B342" s="15"/>
      <c r="D342" s="92" t="s">
        <v>169</v>
      </c>
      <c r="F342" s="93" t="s">
        <v>547</v>
      </c>
      <c r="I342" s="143"/>
      <c r="L342" s="15"/>
      <c r="M342" s="94"/>
      <c r="T342" s="95"/>
      <c r="AT342" s="7" t="s">
        <v>169</v>
      </c>
      <c r="AU342" s="7" t="s">
        <v>85</v>
      </c>
    </row>
    <row r="343" spans="2:65" s="103" customFormat="1" x14ac:dyDescent="0.2">
      <c r="B343" s="104"/>
      <c r="D343" s="98" t="s">
        <v>171</v>
      </c>
      <c r="E343" s="105" t="s">
        <v>3</v>
      </c>
      <c r="F343" s="106" t="s">
        <v>548</v>
      </c>
      <c r="H343" s="107">
        <v>60</v>
      </c>
      <c r="I343" s="145"/>
      <c r="L343" s="104"/>
      <c r="M343" s="108"/>
      <c r="T343" s="109"/>
      <c r="AT343" s="105" t="s">
        <v>171</v>
      </c>
      <c r="AU343" s="105" t="s">
        <v>85</v>
      </c>
      <c r="AV343" s="103" t="s">
        <v>85</v>
      </c>
      <c r="AW343" s="103" t="s">
        <v>33</v>
      </c>
      <c r="AX343" s="103" t="s">
        <v>80</v>
      </c>
      <c r="AY343" s="105" t="s">
        <v>160</v>
      </c>
    </row>
    <row r="344" spans="2:65" s="14" customFormat="1" ht="49.15" customHeight="1" x14ac:dyDescent="0.2">
      <c r="B344" s="15"/>
      <c r="C344" s="80" t="s">
        <v>549</v>
      </c>
      <c r="D344" s="80" t="s">
        <v>162</v>
      </c>
      <c r="E344" s="81" t="s">
        <v>550</v>
      </c>
      <c r="F344" s="82" t="s">
        <v>551</v>
      </c>
      <c r="G344" s="83" t="s">
        <v>525</v>
      </c>
      <c r="H344" s="84">
        <v>11</v>
      </c>
      <c r="I344" s="142"/>
      <c r="J344" s="85">
        <f>ROUND(I344*H344,2)</f>
        <v>0</v>
      </c>
      <c r="K344" s="82" t="s">
        <v>166</v>
      </c>
      <c r="L344" s="15"/>
      <c r="M344" s="86" t="s">
        <v>3</v>
      </c>
      <c r="N344" s="87" t="s">
        <v>44</v>
      </c>
      <c r="O344" s="88">
        <v>0.43</v>
      </c>
      <c r="P344" s="88">
        <f>O344*H344</f>
        <v>4.7299999999999995</v>
      </c>
      <c r="Q344" s="88">
        <v>4.6800000000000001E-3</v>
      </c>
      <c r="R344" s="88">
        <f>Q344*H344</f>
        <v>5.1479999999999998E-2</v>
      </c>
      <c r="S344" s="88">
        <v>0</v>
      </c>
      <c r="T344" s="89">
        <f>S344*H344</f>
        <v>0</v>
      </c>
      <c r="AR344" s="90" t="s">
        <v>167</v>
      </c>
      <c r="AT344" s="90" t="s">
        <v>162</v>
      </c>
      <c r="AU344" s="90" t="s">
        <v>85</v>
      </c>
      <c r="AY344" s="7" t="s">
        <v>160</v>
      </c>
      <c r="BE344" s="91">
        <f>IF(N344="základní",J344,0)</f>
        <v>0</v>
      </c>
      <c r="BF344" s="91">
        <f>IF(N344="snížená",J344,0)</f>
        <v>0</v>
      </c>
      <c r="BG344" s="91">
        <f>IF(N344="zákl. přenesená",J344,0)</f>
        <v>0</v>
      </c>
      <c r="BH344" s="91">
        <f>IF(N344="sníž. přenesená",J344,0)</f>
        <v>0</v>
      </c>
      <c r="BI344" s="91">
        <f>IF(N344="nulová",J344,0)</f>
        <v>0</v>
      </c>
      <c r="BJ344" s="7" t="s">
        <v>85</v>
      </c>
      <c r="BK344" s="91">
        <f>ROUND(I344*H344,2)</f>
        <v>0</v>
      </c>
      <c r="BL344" s="7" t="s">
        <v>167</v>
      </c>
      <c r="BM344" s="90" t="s">
        <v>552</v>
      </c>
    </row>
    <row r="345" spans="2:65" s="14" customFormat="1" x14ac:dyDescent="0.2">
      <c r="B345" s="15"/>
      <c r="D345" s="92" t="s">
        <v>169</v>
      </c>
      <c r="F345" s="93" t="s">
        <v>553</v>
      </c>
      <c r="I345" s="143"/>
      <c r="L345" s="15"/>
      <c r="M345" s="94"/>
      <c r="T345" s="95"/>
      <c r="AT345" s="7" t="s">
        <v>169</v>
      </c>
      <c r="AU345" s="7" t="s">
        <v>85</v>
      </c>
    </row>
    <row r="346" spans="2:65" s="96" customFormat="1" x14ac:dyDescent="0.2">
      <c r="B346" s="97"/>
      <c r="D346" s="98" t="s">
        <v>171</v>
      </c>
      <c r="E346" s="99" t="s">
        <v>3</v>
      </c>
      <c r="F346" s="100" t="s">
        <v>341</v>
      </c>
      <c r="H346" s="99" t="s">
        <v>3</v>
      </c>
      <c r="I346" s="144"/>
      <c r="L346" s="97"/>
      <c r="M346" s="101"/>
      <c r="T346" s="102"/>
      <c r="AT346" s="99" t="s">
        <v>171</v>
      </c>
      <c r="AU346" s="99" t="s">
        <v>85</v>
      </c>
      <c r="AV346" s="96" t="s">
        <v>80</v>
      </c>
      <c r="AW346" s="96" t="s">
        <v>33</v>
      </c>
      <c r="AX346" s="96" t="s">
        <v>72</v>
      </c>
      <c r="AY346" s="99" t="s">
        <v>160</v>
      </c>
    </row>
    <row r="347" spans="2:65" s="103" customFormat="1" x14ac:dyDescent="0.2">
      <c r="B347" s="104"/>
      <c r="D347" s="98" t="s">
        <v>171</v>
      </c>
      <c r="E347" s="105" t="s">
        <v>3</v>
      </c>
      <c r="F347" s="106" t="s">
        <v>241</v>
      </c>
      <c r="H347" s="107">
        <v>11</v>
      </c>
      <c r="I347" s="145"/>
      <c r="L347" s="104"/>
      <c r="M347" s="108"/>
      <c r="T347" s="109"/>
      <c r="AT347" s="105" t="s">
        <v>171</v>
      </c>
      <c r="AU347" s="105" t="s">
        <v>85</v>
      </c>
      <c r="AV347" s="103" t="s">
        <v>85</v>
      </c>
      <c r="AW347" s="103" t="s">
        <v>33</v>
      </c>
      <c r="AX347" s="103" t="s">
        <v>80</v>
      </c>
      <c r="AY347" s="105" t="s">
        <v>160</v>
      </c>
    </row>
    <row r="348" spans="2:65" s="14" customFormat="1" ht="16.5" customHeight="1" x14ac:dyDescent="0.2">
      <c r="B348" s="15"/>
      <c r="C348" s="117" t="s">
        <v>554</v>
      </c>
      <c r="D348" s="117" t="s">
        <v>344</v>
      </c>
      <c r="E348" s="118" t="s">
        <v>555</v>
      </c>
      <c r="F348" s="119" t="s">
        <v>556</v>
      </c>
      <c r="G348" s="120" t="s">
        <v>212</v>
      </c>
      <c r="H348" s="121">
        <v>5.94</v>
      </c>
      <c r="I348" s="148"/>
      <c r="J348" s="122">
        <f>ROUND(I348*H348,2)</f>
        <v>0</v>
      </c>
      <c r="K348" s="119" t="s">
        <v>166</v>
      </c>
      <c r="L348" s="123"/>
      <c r="M348" s="124" t="s">
        <v>3</v>
      </c>
      <c r="N348" s="125" t="s">
        <v>44</v>
      </c>
      <c r="O348" s="88">
        <v>0</v>
      </c>
      <c r="P348" s="88">
        <f>O348*H348</f>
        <v>0</v>
      </c>
      <c r="Q348" s="88">
        <v>0.01</v>
      </c>
      <c r="R348" s="88">
        <f>Q348*H348</f>
        <v>5.9400000000000008E-2</v>
      </c>
      <c r="S348" s="88">
        <v>0</v>
      </c>
      <c r="T348" s="89">
        <f>S348*H348</f>
        <v>0</v>
      </c>
      <c r="AR348" s="90" t="s">
        <v>216</v>
      </c>
      <c r="AT348" s="90" t="s">
        <v>344</v>
      </c>
      <c r="AU348" s="90" t="s">
        <v>85</v>
      </c>
      <c r="AY348" s="7" t="s">
        <v>160</v>
      </c>
      <c r="BE348" s="91">
        <f>IF(N348="základní",J348,0)</f>
        <v>0</v>
      </c>
      <c r="BF348" s="91">
        <f>IF(N348="snížená",J348,0)</f>
        <v>0</v>
      </c>
      <c r="BG348" s="91">
        <f>IF(N348="zákl. přenesená",J348,0)</f>
        <v>0</v>
      </c>
      <c r="BH348" s="91">
        <f>IF(N348="sníž. přenesená",J348,0)</f>
        <v>0</v>
      </c>
      <c r="BI348" s="91">
        <f>IF(N348="nulová",J348,0)</f>
        <v>0</v>
      </c>
      <c r="BJ348" s="7" t="s">
        <v>85</v>
      </c>
      <c r="BK348" s="91">
        <f>ROUND(I348*H348,2)</f>
        <v>0</v>
      </c>
      <c r="BL348" s="7" t="s">
        <v>167</v>
      </c>
      <c r="BM348" s="90" t="s">
        <v>557</v>
      </c>
    </row>
    <row r="349" spans="2:65" s="103" customFormat="1" x14ac:dyDescent="0.2">
      <c r="B349" s="104"/>
      <c r="D349" s="98" t="s">
        <v>171</v>
      </c>
      <c r="E349" s="105" t="s">
        <v>3</v>
      </c>
      <c r="F349" s="106" t="s">
        <v>558</v>
      </c>
      <c r="H349" s="107">
        <v>5.94</v>
      </c>
      <c r="I349" s="145"/>
      <c r="L349" s="104"/>
      <c r="M349" s="108"/>
      <c r="T349" s="109"/>
      <c r="AT349" s="105" t="s">
        <v>171</v>
      </c>
      <c r="AU349" s="105" t="s">
        <v>85</v>
      </c>
      <c r="AV349" s="103" t="s">
        <v>85</v>
      </c>
      <c r="AW349" s="103" t="s">
        <v>33</v>
      </c>
      <c r="AX349" s="103" t="s">
        <v>80</v>
      </c>
      <c r="AY349" s="105" t="s">
        <v>160</v>
      </c>
    </row>
    <row r="350" spans="2:65" s="14" customFormat="1" ht="24.2" customHeight="1" x14ac:dyDescent="0.2">
      <c r="B350" s="15"/>
      <c r="C350" s="80" t="s">
        <v>559</v>
      </c>
      <c r="D350" s="80" t="s">
        <v>162</v>
      </c>
      <c r="E350" s="81" t="s">
        <v>560</v>
      </c>
      <c r="F350" s="82" t="s">
        <v>561</v>
      </c>
      <c r="G350" s="83" t="s">
        <v>525</v>
      </c>
      <c r="H350" s="84">
        <v>3</v>
      </c>
      <c r="I350" s="142"/>
      <c r="J350" s="85">
        <f>ROUND(I350*H350,2)</f>
        <v>0</v>
      </c>
      <c r="K350" s="82" t="s">
        <v>166</v>
      </c>
      <c r="L350" s="15"/>
      <c r="M350" s="86" t="s">
        <v>3</v>
      </c>
      <c r="N350" s="87" t="s">
        <v>44</v>
      </c>
      <c r="O350" s="88">
        <v>1.03</v>
      </c>
      <c r="P350" s="88">
        <f>O350*H350</f>
        <v>3.09</v>
      </c>
      <c r="Q350" s="88">
        <v>1.8000000000000001E-4</v>
      </c>
      <c r="R350" s="88">
        <f>Q350*H350</f>
        <v>5.4000000000000001E-4</v>
      </c>
      <c r="S350" s="88">
        <v>0</v>
      </c>
      <c r="T350" s="89">
        <f>S350*H350</f>
        <v>0</v>
      </c>
      <c r="AR350" s="90" t="s">
        <v>167</v>
      </c>
      <c r="AT350" s="90" t="s">
        <v>162</v>
      </c>
      <c r="AU350" s="90" t="s">
        <v>85</v>
      </c>
      <c r="AY350" s="7" t="s">
        <v>160</v>
      </c>
      <c r="BE350" s="91">
        <f>IF(N350="základní",J350,0)</f>
        <v>0</v>
      </c>
      <c r="BF350" s="91">
        <f>IF(N350="snížená",J350,0)</f>
        <v>0</v>
      </c>
      <c r="BG350" s="91">
        <f>IF(N350="zákl. přenesená",J350,0)</f>
        <v>0</v>
      </c>
      <c r="BH350" s="91">
        <f>IF(N350="sníž. přenesená",J350,0)</f>
        <v>0</v>
      </c>
      <c r="BI350" s="91">
        <f>IF(N350="nulová",J350,0)</f>
        <v>0</v>
      </c>
      <c r="BJ350" s="7" t="s">
        <v>85</v>
      </c>
      <c r="BK350" s="91">
        <f>ROUND(I350*H350,2)</f>
        <v>0</v>
      </c>
      <c r="BL350" s="7" t="s">
        <v>167</v>
      </c>
      <c r="BM350" s="90" t="s">
        <v>562</v>
      </c>
    </row>
    <row r="351" spans="2:65" s="14" customFormat="1" x14ac:dyDescent="0.2">
      <c r="B351" s="15"/>
      <c r="D351" s="92" t="s">
        <v>169</v>
      </c>
      <c r="F351" s="93" t="s">
        <v>563</v>
      </c>
      <c r="I351" s="143"/>
      <c r="L351" s="15"/>
      <c r="M351" s="94"/>
      <c r="T351" s="95"/>
      <c r="AT351" s="7" t="s">
        <v>169</v>
      </c>
      <c r="AU351" s="7" t="s">
        <v>85</v>
      </c>
    </row>
    <row r="352" spans="2:65" s="14" customFormat="1" ht="16.5" customHeight="1" x14ac:dyDescent="0.2">
      <c r="B352" s="15"/>
      <c r="C352" s="117" t="s">
        <v>564</v>
      </c>
      <c r="D352" s="117" t="s">
        <v>344</v>
      </c>
      <c r="E352" s="118" t="s">
        <v>565</v>
      </c>
      <c r="F352" s="119" t="s">
        <v>566</v>
      </c>
      <c r="G352" s="120" t="s">
        <v>525</v>
      </c>
      <c r="H352" s="121">
        <v>3</v>
      </c>
      <c r="I352" s="148"/>
      <c r="J352" s="122">
        <f>ROUND(I352*H352,2)</f>
        <v>0</v>
      </c>
      <c r="K352" s="119" t="s">
        <v>166</v>
      </c>
      <c r="L352" s="123"/>
      <c r="M352" s="124" t="s">
        <v>3</v>
      </c>
      <c r="N352" s="125" t="s">
        <v>44</v>
      </c>
      <c r="O352" s="88">
        <v>0</v>
      </c>
      <c r="P352" s="88">
        <f>O352*H352</f>
        <v>0</v>
      </c>
      <c r="Q352" s="88">
        <v>5.0000000000000001E-3</v>
      </c>
      <c r="R352" s="88">
        <f>Q352*H352</f>
        <v>1.4999999999999999E-2</v>
      </c>
      <c r="S352" s="88">
        <v>0</v>
      </c>
      <c r="T352" s="89">
        <f>S352*H352</f>
        <v>0</v>
      </c>
      <c r="AR352" s="90" t="s">
        <v>216</v>
      </c>
      <c r="AT352" s="90" t="s">
        <v>344</v>
      </c>
      <c r="AU352" s="90" t="s">
        <v>85</v>
      </c>
      <c r="AY352" s="7" t="s">
        <v>160</v>
      </c>
      <c r="BE352" s="91">
        <f>IF(N352="základní",J352,0)</f>
        <v>0</v>
      </c>
      <c r="BF352" s="91">
        <f>IF(N352="snížená",J352,0)</f>
        <v>0</v>
      </c>
      <c r="BG352" s="91">
        <f>IF(N352="zákl. přenesená",J352,0)</f>
        <v>0</v>
      </c>
      <c r="BH352" s="91">
        <f>IF(N352="sníž. přenesená",J352,0)</f>
        <v>0</v>
      </c>
      <c r="BI352" s="91">
        <f>IF(N352="nulová",J352,0)</f>
        <v>0</v>
      </c>
      <c r="BJ352" s="7" t="s">
        <v>85</v>
      </c>
      <c r="BK352" s="91">
        <f>ROUND(I352*H352,2)</f>
        <v>0</v>
      </c>
      <c r="BL352" s="7" t="s">
        <v>167</v>
      </c>
      <c r="BM352" s="90" t="s">
        <v>567</v>
      </c>
    </row>
    <row r="353" spans="2:65" s="14" customFormat="1" ht="16.5" customHeight="1" x14ac:dyDescent="0.2">
      <c r="B353" s="15"/>
      <c r="C353" s="117" t="s">
        <v>568</v>
      </c>
      <c r="D353" s="117" t="s">
        <v>344</v>
      </c>
      <c r="E353" s="118" t="s">
        <v>569</v>
      </c>
      <c r="F353" s="119" t="s">
        <v>570</v>
      </c>
      <c r="G353" s="120" t="s">
        <v>525</v>
      </c>
      <c r="H353" s="121">
        <v>3</v>
      </c>
      <c r="I353" s="148"/>
      <c r="J353" s="122">
        <f>ROUND(I353*H353,2)</f>
        <v>0</v>
      </c>
      <c r="K353" s="119" t="s">
        <v>166</v>
      </c>
      <c r="L353" s="123"/>
      <c r="M353" s="124" t="s">
        <v>3</v>
      </c>
      <c r="N353" s="125" t="s">
        <v>44</v>
      </c>
      <c r="O353" s="88">
        <v>0</v>
      </c>
      <c r="P353" s="88">
        <f>O353*H353</f>
        <v>0</v>
      </c>
      <c r="Q353" s="88">
        <v>1.2E-2</v>
      </c>
      <c r="R353" s="88">
        <f>Q353*H353</f>
        <v>3.6000000000000004E-2</v>
      </c>
      <c r="S353" s="88">
        <v>0</v>
      </c>
      <c r="T353" s="89">
        <f>S353*H353</f>
        <v>0</v>
      </c>
      <c r="AR353" s="90" t="s">
        <v>216</v>
      </c>
      <c r="AT353" s="90" t="s">
        <v>344</v>
      </c>
      <c r="AU353" s="90" t="s">
        <v>85</v>
      </c>
      <c r="AY353" s="7" t="s">
        <v>160</v>
      </c>
      <c r="BE353" s="91">
        <f>IF(N353="základní",J353,0)</f>
        <v>0</v>
      </c>
      <c r="BF353" s="91">
        <f>IF(N353="snížená",J353,0)</f>
        <v>0</v>
      </c>
      <c r="BG353" s="91">
        <f>IF(N353="zákl. přenesená",J353,0)</f>
        <v>0</v>
      </c>
      <c r="BH353" s="91">
        <f>IF(N353="sníž. přenesená",J353,0)</f>
        <v>0</v>
      </c>
      <c r="BI353" s="91">
        <f>IF(N353="nulová",J353,0)</f>
        <v>0</v>
      </c>
      <c r="BJ353" s="7" t="s">
        <v>85</v>
      </c>
      <c r="BK353" s="91">
        <f>ROUND(I353*H353,2)</f>
        <v>0</v>
      </c>
      <c r="BL353" s="7" t="s">
        <v>167</v>
      </c>
      <c r="BM353" s="90" t="s">
        <v>571</v>
      </c>
    </row>
    <row r="354" spans="2:65" s="14" customFormat="1" ht="44.25" customHeight="1" x14ac:dyDescent="0.2">
      <c r="B354" s="15"/>
      <c r="C354" s="80" t="s">
        <v>572</v>
      </c>
      <c r="D354" s="80" t="s">
        <v>162</v>
      </c>
      <c r="E354" s="81" t="s">
        <v>573</v>
      </c>
      <c r="F354" s="82" t="s">
        <v>574</v>
      </c>
      <c r="G354" s="83" t="s">
        <v>212</v>
      </c>
      <c r="H354" s="84">
        <v>1.5920000000000001</v>
      </c>
      <c r="I354" s="142"/>
      <c r="J354" s="85">
        <f>ROUND(I354*H354,2)</f>
        <v>0</v>
      </c>
      <c r="K354" s="82" t="s">
        <v>166</v>
      </c>
      <c r="L354" s="15"/>
      <c r="M354" s="86" t="s">
        <v>3</v>
      </c>
      <c r="N354" s="87" t="s">
        <v>44</v>
      </c>
      <c r="O354" s="88">
        <v>1.625</v>
      </c>
      <c r="P354" s="88">
        <f>O354*H354</f>
        <v>2.5870000000000002</v>
      </c>
      <c r="Q354" s="88">
        <v>0</v>
      </c>
      <c r="R354" s="88">
        <f>Q354*H354</f>
        <v>0</v>
      </c>
      <c r="S354" s="88">
        <v>8.8999999999999996E-2</v>
      </c>
      <c r="T354" s="89">
        <f>S354*H354</f>
        <v>0.14168800000000001</v>
      </c>
      <c r="AR354" s="90" t="s">
        <v>167</v>
      </c>
      <c r="AT354" s="90" t="s">
        <v>162</v>
      </c>
      <c r="AU354" s="90" t="s">
        <v>85</v>
      </c>
      <c r="AY354" s="7" t="s">
        <v>160</v>
      </c>
      <c r="BE354" s="91">
        <f>IF(N354="základní",J354,0)</f>
        <v>0</v>
      </c>
      <c r="BF354" s="91">
        <f>IF(N354="snížená",J354,0)</f>
        <v>0</v>
      </c>
      <c r="BG354" s="91">
        <f>IF(N354="zákl. přenesená",J354,0)</f>
        <v>0</v>
      </c>
      <c r="BH354" s="91">
        <f>IF(N354="sníž. přenesená",J354,0)</f>
        <v>0</v>
      </c>
      <c r="BI354" s="91">
        <f>IF(N354="nulová",J354,0)</f>
        <v>0</v>
      </c>
      <c r="BJ354" s="7" t="s">
        <v>85</v>
      </c>
      <c r="BK354" s="91">
        <f>ROUND(I354*H354,2)</f>
        <v>0</v>
      </c>
      <c r="BL354" s="7" t="s">
        <v>167</v>
      </c>
      <c r="BM354" s="90" t="s">
        <v>575</v>
      </c>
    </row>
    <row r="355" spans="2:65" s="14" customFormat="1" x14ac:dyDescent="0.2">
      <c r="B355" s="15"/>
      <c r="D355" s="92" t="s">
        <v>169</v>
      </c>
      <c r="F355" s="93" t="s">
        <v>576</v>
      </c>
      <c r="I355" s="143"/>
      <c r="L355" s="15"/>
      <c r="M355" s="94"/>
      <c r="T355" s="95"/>
      <c r="AT355" s="7" t="s">
        <v>169</v>
      </c>
      <c r="AU355" s="7" t="s">
        <v>85</v>
      </c>
    </row>
    <row r="356" spans="2:65" s="96" customFormat="1" x14ac:dyDescent="0.2">
      <c r="B356" s="97"/>
      <c r="D356" s="98" t="s">
        <v>171</v>
      </c>
      <c r="E356" s="99" t="s">
        <v>3</v>
      </c>
      <c r="F356" s="100" t="s">
        <v>577</v>
      </c>
      <c r="H356" s="99" t="s">
        <v>3</v>
      </c>
      <c r="I356" s="144"/>
      <c r="L356" s="97"/>
      <c r="M356" s="101"/>
      <c r="T356" s="102"/>
      <c r="AT356" s="99" t="s">
        <v>171</v>
      </c>
      <c r="AU356" s="99" t="s">
        <v>85</v>
      </c>
      <c r="AV356" s="96" t="s">
        <v>80</v>
      </c>
      <c r="AW356" s="96" t="s">
        <v>33</v>
      </c>
      <c r="AX356" s="96" t="s">
        <v>72</v>
      </c>
      <c r="AY356" s="99" t="s">
        <v>160</v>
      </c>
    </row>
    <row r="357" spans="2:65" s="103" customFormat="1" x14ac:dyDescent="0.2">
      <c r="B357" s="104"/>
      <c r="D357" s="98" t="s">
        <v>171</v>
      </c>
      <c r="E357" s="105" t="s">
        <v>3</v>
      </c>
      <c r="F357" s="106" t="s">
        <v>578</v>
      </c>
      <c r="H357" s="107">
        <v>1.5920000000000001</v>
      </c>
      <c r="I357" s="145"/>
      <c r="L357" s="104"/>
      <c r="M357" s="108"/>
      <c r="T357" s="109"/>
      <c r="AT357" s="105" t="s">
        <v>171</v>
      </c>
      <c r="AU357" s="105" t="s">
        <v>85</v>
      </c>
      <c r="AV357" s="103" t="s">
        <v>85</v>
      </c>
      <c r="AW357" s="103" t="s">
        <v>33</v>
      </c>
      <c r="AX357" s="103" t="s">
        <v>80</v>
      </c>
      <c r="AY357" s="105" t="s">
        <v>160</v>
      </c>
    </row>
    <row r="358" spans="2:65" s="14" customFormat="1" ht="37.9" customHeight="1" x14ac:dyDescent="0.2">
      <c r="B358" s="15"/>
      <c r="C358" s="80" t="s">
        <v>579</v>
      </c>
      <c r="D358" s="80" t="s">
        <v>162</v>
      </c>
      <c r="E358" s="81" t="s">
        <v>580</v>
      </c>
      <c r="F358" s="82" t="s">
        <v>581</v>
      </c>
      <c r="G358" s="83" t="s">
        <v>212</v>
      </c>
      <c r="H358" s="84">
        <v>2.948</v>
      </c>
      <c r="I358" s="142"/>
      <c r="J358" s="85">
        <f>ROUND(I358*H358,2)</f>
        <v>0</v>
      </c>
      <c r="K358" s="82" t="s">
        <v>166</v>
      </c>
      <c r="L358" s="15"/>
      <c r="M358" s="86" t="s">
        <v>3</v>
      </c>
      <c r="N358" s="87" t="s">
        <v>44</v>
      </c>
      <c r="O358" s="88">
        <v>0.71799999999999997</v>
      </c>
      <c r="P358" s="88">
        <f>O358*H358</f>
        <v>2.1166640000000001</v>
      </c>
      <c r="Q358" s="88">
        <v>0</v>
      </c>
      <c r="R358" s="88">
        <f>Q358*H358</f>
        <v>0</v>
      </c>
      <c r="S358" s="88">
        <v>6.3E-2</v>
      </c>
      <c r="T358" s="89">
        <f>S358*H358</f>
        <v>0.185724</v>
      </c>
      <c r="AR358" s="90" t="s">
        <v>167</v>
      </c>
      <c r="AT358" s="90" t="s">
        <v>162</v>
      </c>
      <c r="AU358" s="90" t="s">
        <v>85</v>
      </c>
      <c r="AY358" s="7" t="s">
        <v>160</v>
      </c>
      <c r="BE358" s="91">
        <f>IF(N358="základní",J358,0)</f>
        <v>0</v>
      </c>
      <c r="BF358" s="91">
        <f>IF(N358="snížená",J358,0)</f>
        <v>0</v>
      </c>
      <c r="BG358" s="91">
        <f>IF(N358="zákl. přenesená",J358,0)</f>
        <v>0</v>
      </c>
      <c r="BH358" s="91">
        <f>IF(N358="sníž. přenesená",J358,0)</f>
        <v>0</v>
      </c>
      <c r="BI358" s="91">
        <f>IF(N358="nulová",J358,0)</f>
        <v>0</v>
      </c>
      <c r="BJ358" s="7" t="s">
        <v>85</v>
      </c>
      <c r="BK358" s="91">
        <f>ROUND(I358*H358,2)</f>
        <v>0</v>
      </c>
      <c r="BL358" s="7" t="s">
        <v>167</v>
      </c>
      <c r="BM358" s="90" t="s">
        <v>582</v>
      </c>
    </row>
    <row r="359" spans="2:65" s="14" customFormat="1" x14ac:dyDescent="0.2">
      <c r="B359" s="15"/>
      <c r="D359" s="92" t="s">
        <v>169</v>
      </c>
      <c r="F359" s="93" t="s">
        <v>583</v>
      </c>
      <c r="I359" s="143"/>
      <c r="L359" s="15"/>
      <c r="M359" s="94"/>
      <c r="T359" s="95"/>
      <c r="AT359" s="7" t="s">
        <v>169</v>
      </c>
      <c r="AU359" s="7" t="s">
        <v>85</v>
      </c>
    </row>
    <row r="360" spans="2:65" s="96" customFormat="1" x14ac:dyDescent="0.2">
      <c r="B360" s="97"/>
      <c r="D360" s="98" t="s">
        <v>171</v>
      </c>
      <c r="E360" s="99" t="s">
        <v>3</v>
      </c>
      <c r="F360" s="100" t="s">
        <v>584</v>
      </c>
      <c r="H360" s="99" t="s">
        <v>3</v>
      </c>
      <c r="I360" s="144"/>
      <c r="L360" s="97"/>
      <c r="M360" s="101"/>
      <c r="T360" s="102"/>
      <c r="AT360" s="99" t="s">
        <v>171</v>
      </c>
      <c r="AU360" s="99" t="s">
        <v>85</v>
      </c>
      <c r="AV360" s="96" t="s">
        <v>80</v>
      </c>
      <c r="AW360" s="96" t="s">
        <v>33</v>
      </c>
      <c r="AX360" s="96" t="s">
        <v>72</v>
      </c>
      <c r="AY360" s="99" t="s">
        <v>160</v>
      </c>
    </row>
    <row r="361" spans="2:65" s="103" customFormat="1" x14ac:dyDescent="0.2">
      <c r="B361" s="104"/>
      <c r="D361" s="98" t="s">
        <v>171</v>
      </c>
      <c r="E361" s="105" t="s">
        <v>3</v>
      </c>
      <c r="F361" s="106" t="s">
        <v>585</v>
      </c>
      <c r="H361" s="107">
        <v>1.7689999999999999</v>
      </c>
      <c r="I361" s="145"/>
      <c r="L361" s="104"/>
      <c r="M361" s="108"/>
      <c r="T361" s="109"/>
      <c r="AT361" s="105" t="s">
        <v>171</v>
      </c>
      <c r="AU361" s="105" t="s">
        <v>85</v>
      </c>
      <c r="AV361" s="103" t="s">
        <v>85</v>
      </c>
      <c r="AW361" s="103" t="s">
        <v>33</v>
      </c>
      <c r="AX361" s="103" t="s">
        <v>72</v>
      </c>
      <c r="AY361" s="105" t="s">
        <v>160</v>
      </c>
    </row>
    <row r="362" spans="2:65" s="96" customFormat="1" x14ac:dyDescent="0.2">
      <c r="B362" s="97"/>
      <c r="D362" s="98" t="s">
        <v>171</v>
      </c>
      <c r="E362" s="99" t="s">
        <v>3</v>
      </c>
      <c r="F362" s="100" t="s">
        <v>341</v>
      </c>
      <c r="H362" s="99" t="s">
        <v>3</v>
      </c>
      <c r="I362" s="144"/>
      <c r="L362" s="97"/>
      <c r="M362" s="101"/>
      <c r="T362" s="102"/>
      <c r="AT362" s="99" t="s">
        <v>171</v>
      </c>
      <c r="AU362" s="99" t="s">
        <v>85</v>
      </c>
      <c r="AV362" s="96" t="s">
        <v>80</v>
      </c>
      <c r="AW362" s="96" t="s">
        <v>33</v>
      </c>
      <c r="AX362" s="96" t="s">
        <v>72</v>
      </c>
      <c r="AY362" s="99" t="s">
        <v>160</v>
      </c>
    </row>
    <row r="363" spans="2:65" s="103" customFormat="1" x14ac:dyDescent="0.2">
      <c r="B363" s="104"/>
      <c r="D363" s="98" t="s">
        <v>171</v>
      </c>
      <c r="E363" s="105" t="s">
        <v>3</v>
      </c>
      <c r="F363" s="106" t="s">
        <v>586</v>
      </c>
      <c r="H363" s="107">
        <v>1.179</v>
      </c>
      <c r="I363" s="145"/>
      <c r="L363" s="104"/>
      <c r="M363" s="108"/>
      <c r="T363" s="109"/>
      <c r="AT363" s="105" t="s">
        <v>171</v>
      </c>
      <c r="AU363" s="105" t="s">
        <v>85</v>
      </c>
      <c r="AV363" s="103" t="s">
        <v>85</v>
      </c>
      <c r="AW363" s="103" t="s">
        <v>33</v>
      </c>
      <c r="AX363" s="103" t="s">
        <v>72</v>
      </c>
      <c r="AY363" s="105" t="s">
        <v>160</v>
      </c>
    </row>
    <row r="364" spans="2:65" s="110" customFormat="1" x14ac:dyDescent="0.2">
      <c r="B364" s="111"/>
      <c r="D364" s="98" t="s">
        <v>171</v>
      </c>
      <c r="E364" s="112" t="s">
        <v>3</v>
      </c>
      <c r="F364" s="113" t="s">
        <v>182</v>
      </c>
      <c r="H364" s="114">
        <v>2.948</v>
      </c>
      <c r="I364" s="146"/>
      <c r="L364" s="111"/>
      <c r="M364" s="115"/>
      <c r="T364" s="116"/>
      <c r="AT364" s="112" t="s">
        <v>171</v>
      </c>
      <c r="AU364" s="112" t="s">
        <v>85</v>
      </c>
      <c r="AV364" s="110" t="s">
        <v>167</v>
      </c>
      <c r="AW364" s="110" t="s">
        <v>33</v>
      </c>
      <c r="AX364" s="110" t="s">
        <v>80</v>
      </c>
      <c r="AY364" s="112" t="s">
        <v>160</v>
      </c>
    </row>
    <row r="365" spans="2:65" s="14" customFormat="1" ht="37.9" customHeight="1" x14ac:dyDescent="0.2">
      <c r="B365" s="15"/>
      <c r="C365" s="80" t="s">
        <v>587</v>
      </c>
      <c r="D365" s="80" t="s">
        <v>162</v>
      </c>
      <c r="E365" s="81" t="s">
        <v>588</v>
      </c>
      <c r="F365" s="82" t="s">
        <v>589</v>
      </c>
      <c r="G365" s="83" t="s">
        <v>212</v>
      </c>
      <c r="H365" s="84">
        <v>14.239000000000001</v>
      </c>
      <c r="I365" s="142"/>
      <c r="J365" s="85">
        <f>ROUND(I365*H365,2)</f>
        <v>0</v>
      </c>
      <c r="K365" s="82" t="s">
        <v>166</v>
      </c>
      <c r="L365" s="15"/>
      <c r="M365" s="86" t="s">
        <v>3</v>
      </c>
      <c r="N365" s="87" t="s">
        <v>44</v>
      </c>
      <c r="O365" s="88">
        <v>0.33200000000000002</v>
      </c>
      <c r="P365" s="88">
        <f>O365*H365</f>
        <v>4.7273480000000001</v>
      </c>
      <c r="Q365" s="88">
        <v>0</v>
      </c>
      <c r="R365" s="88">
        <f>Q365*H365</f>
        <v>0</v>
      </c>
      <c r="S365" s="88">
        <v>2.5000000000000001E-2</v>
      </c>
      <c r="T365" s="89">
        <f>S365*H365</f>
        <v>0.35597500000000004</v>
      </c>
      <c r="AR365" s="90" t="s">
        <v>167</v>
      </c>
      <c r="AT365" s="90" t="s">
        <v>162</v>
      </c>
      <c r="AU365" s="90" t="s">
        <v>85</v>
      </c>
      <c r="AY365" s="7" t="s">
        <v>160</v>
      </c>
      <c r="BE365" s="91">
        <f>IF(N365="základní",J365,0)</f>
        <v>0</v>
      </c>
      <c r="BF365" s="91">
        <f>IF(N365="snížená",J365,0)</f>
        <v>0</v>
      </c>
      <c r="BG365" s="91">
        <f>IF(N365="zákl. přenesená",J365,0)</f>
        <v>0</v>
      </c>
      <c r="BH365" s="91">
        <f>IF(N365="sníž. přenesená",J365,0)</f>
        <v>0</v>
      </c>
      <c r="BI365" s="91">
        <f>IF(N365="nulová",J365,0)</f>
        <v>0</v>
      </c>
      <c r="BJ365" s="7" t="s">
        <v>85</v>
      </c>
      <c r="BK365" s="91">
        <f>ROUND(I365*H365,2)</f>
        <v>0</v>
      </c>
      <c r="BL365" s="7" t="s">
        <v>167</v>
      </c>
      <c r="BM365" s="90" t="s">
        <v>590</v>
      </c>
    </row>
    <row r="366" spans="2:65" s="14" customFormat="1" x14ac:dyDescent="0.2">
      <c r="B366" s="15"/>
      <c r="D366" s="92" t="s">
        <v>169</v>
      </c>
      <c r="F366" s="93" t="s">
        <v>591</v>
      </c>
      <c r="I366" s="143"/>
      <c r="L366" s="15"/>
      <c r="M366" s="94"/>
      <c r="T366" s="95"/>
      <c r="AT366" s="7" t="s">
        <v>169</v>
      </c>
      <c r="AU366" s="7" t="s">
        <v>85</v>
      </c>
    </row>
    <row r="367" spans="2:65" s="96" customFormat="1" x14ac:dyDescent="0.2">
      <c r="B367" s="97"/>
      <c r="D367" s="98" t="s">
        <v>171</v>
      </c>
      <c r="E367" s="99" t="s">
        <v>3</v>
      </c>
      <c r="F367" s="100" t="s">
        <v>584</v>
      </c>
      <c r="H367" s="99" t="s">
        <v>3</v>
      </c>
      <c r="I367" s="144"/>
      <c r="L367" s="97"/>
      <c r="M367" s="101"/>
      <c r="T367" s="102"/>
      <c r="AT367" s="99" t="s">
        <v>171</v>
      </c>
      <c r="AU367" s="99" t="s">
        <v>85</v>
      </c>
      <c r="AV367" s="96" t="s">
        <v>80</v>
      </c>
      <c r="AW367" s="96" t="s">
        <v>33</v>
      </c>
      <c r="AX367" s="96" t="s">
        <v>72</v>
      </c>
      <c r="AY367" s="99" t="s">
        <v>160</v>
      </c>
    </row>
    <row r="368" spans="2:65" s="103" customFormat="1" x14ac:dyDescent="0.2">
      <c r="B368" s="104"/>
      <c r="D368" s="98" t="s">
        <v>171</v>
      </c>
      <c r="E368" s="105" t="s">
        <v>3</v>
      </c>
      <c r="F368" s="106" t="s">
        <v>592</v>
      </c>
      <c r="H368" s="107">
        <v>4.5990000000000002</v>
      </c>
      <c r="I368" s="145"/>
      <c r="L368" s="104"/>
      <c r="M368" s="108"/>
      <c r="T368" s="109"/>
      <c r="AT368" s="105" t="s">
        <v>171</v>
      </c>
      <c r="AU368" s="105" t="s">
        <v>85</v>
      </c>
      <c r="AV368" s="103" t="s">
        <v>85</v>
      </c>
      <c r="AW368" s="103" t="s">
        <v>33</v>
      </c>
      <c r="AX368" s="103" t="s">
        <v>72</v>
      </c>
      <c r="AY368" s="105" t="s">
        <v>160</v>
      </c>
    </row>
    <row r="369" spans="2:65" s="96" customFormat="1" x14ac:dyDescent="0.2">
      <c r="B369" s="97"/>
      <c r="D369" s="98" t="s">
        <v>171</v>
      </c>
      <c r="E369" s="99" t="s">
        <v>3</v>
      </c>
      <c r="F369" s="100" t="s">
        <v>593</v>
      </c>
      <c r="H369" s="99" t="s">
        <v>3</v>
      </c>
      <c r="I369" s="144"/>
      <c r="L369" s="97"/>
      <c r="M369" s="101"/>
      <c r="T369" s="102"/>
      <c r="AT369" s="99" t="s">
        <v>171</v>
      </c>
      <c r="AU369" s="99" t="s">
        <v>85</v>
      </c>
      <c r="AV369" s="96" t="s">
        <v>80</v>
      </c>
      <c r="AW369" s="96" t="s">
        <v>33</v>
      </c>
      <c r="AX369" s="96" t="s">
        <v>72</v>
      </c>
      <c r="AY369" s="99" t="s">
        <v>160</v>
      </c>
    </row>
    <row r="370" spans="2:65" s="103" customFormat="1" x14ac:dyDescent="0.2">
      <c r="B370" s="104"/>
      <c r="D370" s="98" t="s">
        <v>171</v>
      </c>
      <c r="E370" s="105" t="s">
        <v>3</v>
      </c>
      <c r="F370" s="106" t="s">
        <v>594</v>
      </c>
      <c r="H370" s="107">
        <v>5.0410000000000004</v>
      </c>
      <c r="I370" s="145"/>
      <c r="L370" s="104"/>
      <c r="M370" s="108"/>
      <c r="T370" s="109"/>
      <c r="AT370" s="105" t="s">
        <v>171</v>
      </c>
      <c r="AU370" s="105" t="s">
        <v>85</v>
      </c>
      <c r="AV370" s="103" t="s">
        <v>85</v>
      </c>
      <c r="AW370" s="103" t="s">
        <v>33</v>
      </c>
      <c r="AX370" s="103" t="s">
        <v>72</v>
      </c>
      <c r="AY370" s="105" t="s">
        <v>160</v>
      </c>
    </row>
    <row r="371" spans="2:65" s="96" customFormat="1" x14ac:dyDescent="0.2">
      <c r="B371" s="97"/>
      <c r="D371" s="98" t="s">
        <v>171</v>
      </c>
      <c r="E371" s="99" t="s">
        <v>3</v>
      </c>
      <c r="F371" s="100" t="s">
        <v>595</v>
      </c>
      <c r="H371" s="99" t="s">
        <v>3</v>
      </c>
      <c r="I371" s="144"/>
      <c r="L371" s="97"/>
      <c r="M371" s="101"/>
      <c r="T371" s="102"/>
      <c r="AT371" s="99" t="s">
        <v>171</v>
      </c>
      <c r="AU371" s="99" t="s">
        <v>85</v>
      </c>
      <c r="AV371" s="96" t="s">
        <v>80</v>
      </c>
      <c r="AW371" s="96" t="s">
        <v>33</v>
      </c>
      <c r="AX371" s="96" t="s">
        <v>72</v>
      </c>
      <c r="AY371" s="99" t="s">
        <v>160</v>
      </c>
    </row>
    <row r="372" spans="2:65" s="103" customFormat="1" x14ac:dyDescent="0.2">
      <c r="B372" s="104"/>
      <c r="D372" s="98" t="s">
        <v>171</v>
      </c>
      <c r="E372" s="105" t="s">
        <v>3</v>
      </c>
      <c r="F372" s="106" t="s">
        <v>592</v>
      </c>
      <c r="H372" s="107">
        <v>4.5990000000000002</v>
      </c>
      <c r="I372" s="145"/>
      <c r="L372" s="104"/>
      <c r="M372" s="108"/>
      <c r="T372" s="109"/>
      <c r="AT372" s="105" t="s">
        <v>171</v>
      </c>
      <c r="AU372" s="105" t="s">
        <v>85</v>
      </c>
      <c r="AV372" s="103" t="s">
        <v>85</v>
      </c>
      <c r="AW372" s="103" t="s">
        <v>33</v>
      </c>
      <c r="AX372" s="103" t="s">
        <v>72</v>
      </c>
      <c r="AY372" s="105" t="s">
        <v>160</v>
      </c>
    </row>
    <row r="373" spans="2:65" s="110" customFormat="1" x14ac:dyDescent="0.2">
      <c r="B373" s="111"/>
      <c r="D373" s="98" t="s">
        <v>171</v>
      </c>
      <c r="E373" s="112" t="s">
        <v>3</v>
      </c>
      <c r="F373" s="113" t="s">
        <v>182</v>
      </c>
      <c r="H373" s="114">
        <v>14.239000000000001</v>
      </c>
      <c r="I373" s="146"/>
      <c r="L373" s="111"/>
      <c r="M373" s="115"/>
      <c r="T373" s="116"/>
      <c r="AT373" s="112" t="s">
        <v>171</v>
      </c>
      <c r="AU373" s="112" t="s">
        <v>85</v>
      </c>
      <c r="AV373" s="110" t="s">
        <v>167</v>
      </c>
      <c r="AW373" s="110" t="s">
        <v>33</v>
      </c>
      <c r="AX373" s="110" t="s">
        <v>80</v>
      </c>
      <c r="AY373" s="112" t="s">
        <v>160</v>
      </c>
    </row>
    <row r="374" spans="2:65" s="14" customFormat="1" ht="37.9" customHeight="1" x14ac:dyDescent="0.2">
      <c r="B374" s="15"/>
      <c r="C374" s="80" t="s">
        <v>596</v>
      </c>
      <c r="D374" s="80" t="s">
        <v>162</v>
      </c>
      <c r="E374" s="81" t="s">
        <v>597</v>
      </c>
      <c r="F374" s="82" t="s">
        <v>598</v>
      </c>
      <c r="G374" s="83" t="s">
        <v>212</v>
      </c>
      <c r="H374" s="84">
        <v>3.948</v>
      </c>
      <c r="I374" s="142"/>
      <c r="J374" s="85">
        <f>ROUND(I374*H374,2)</f>
        <v>0</v>
      </c>
      <c r="K374" s="82" t="s">
        <v>166</v>
      </c>
      <c r="L374" s="15"/>
      <c r="M374" s="86" t="s">
        <v>3</v>
      </c>
      <c r="N374" s="87" t="s">
        <v>44</v>
      </c>
      <c r="O374" s="88">
        <v>0.372</v>
      </c>
      <c r="P374" s="88">
        <f>O374*H374</f>
        <v>1.468656</v>
      </c>
      <c r="Q374" s="88">
        <v>0</v>
      </c>
      <c r="R374" s="88">
        <f>Q374*H374</f>
        <v>0</v>
      </c>
      <c r="S374" s="88">
        <v>6.0000000000000001E-3</v>
      </c>
      <c r="T374" s="89">
        <f>S374*H374</f>
        <v>2.3688000000000001E-2</v>
      </c>
      <c r="AR374" s="90" t="s">
        <v>167</v>
      </c>
      <c r="AT374" s="90" t="s">
        <v>162</v>
      </c>
      <c r="AU374" s="90" t="s">
        <v>85</v>
      </c>
      <c r="AY374" s="7" t="s">
        <v>160</v>
      </c>
      <c r="BE374" s="91">
        <f>IF(N374="základní",J374,0)</f>
        <v>0</v>
      </c>
      <c r="BF374" s="91">
        <f>IF(N374="snížená",J374,0)</f>
        <v>0</v>
      </c>
      <c r="BG374" s="91">
        <f>IF(N374="zákl. přenesená",J374,0)</f>
        <v>0</v>
      </c>
      <c r="BH374" s="91">
        <f>IF(N374="sníž. přenesená",J374,0)</f>
        <v>0</v>
      </c>
      <c r="BI374" s="91">
        <f>IF(N374="nulová",J374,0)</f>
        <v>0</v>
      </c>
      <c r="BJ374" s="7" t="s">
        <v>85</v>
      </c>
      <c r="BK374" s="91">
        <f>ROUND(I374*H374,2)</f>
        <v>0</v>
      </c>
      <c r="BL374" s="7" t="s">
        <v>167</v>
      </c>
      <c r="BM374" s="90" t="s">
        <v>599</v>
      </c>
    </row>
    <row r="375" spans="2:65" s="14" customFormat="1" x14ac:dyDescent="0.2">
      <c r="B375" s="15"/>
      <c r="D375" s="92" t="s">
        <v>169</v>
      </c>
      <c r="F375" s="93" t="s">
        <v>600</v>
      </c>
      <c r="I375" s="143"/>
      <c r="L375" s="15"/>
      <c r="M375" s="94"/>
      <c r="T375" s="95"/>
      <c r="AT375" s="7" t="s">
        <v>169</v>
      </c>
      <c r="AU375" s="7" t="s">
        <v>85</v>
      </c>
    </row>
    <row r="376" spans="2:65" s="103" customFormat="1" x14ac:dyDescent="0.2">
      <c r="B376" s="104"/>
      <c r="D376" s="98" t="s">
        <v>171</v>
      </c>
      <c r="E376" s="105" t="s">
        <v>3</v>
      </c>
      <c r="F376" s="106" t="s">
        <v>601</v>
      </c>
      <c r="H376" s="107">
        <v>2.786</v>
      </c>
      <c r="I376" s="145"/>
      <c r="L376" s="104"/>
      <c r="M376" s="108"/>
      <c r="T376" s="109"/>
      <c r="AT376" s="105" t="s">
        <v>171</v>
      </c>
      <c r="AU376" s="105" t="s">
        <v>85</v>
      </c>
      <c r="AV376" s="103" t="s">
        <v>85</v>
      </c>
      <c r="AW376" s="103" t="s">
        <v>33</v>
      </c>
      <c r="AX376" s="103" t="s">
        <v>72</v>
      </c>
      <c r="AY376" s="105" t="s">
        <v>160</v>
      </c>
    </row>
    <row r="377" spans="2:65" s="103" customFormat="1" x14ac:dyDescent="0.2">
      <c r="B377" s="104"/>
      <c r="D377" s="98" t="s">
        <v>171</v>
      </c>
      <c r="E377" s="105" t="s">
        <v>3</v>
      </c>
      <c r="F377" s="106" t="s">
        <v>602</v>
      </c>
      <c r="H377" s="107">
        <v>1.1619999999999999</v>
      </c>
      <c r="I377" s="145"/>
      <c r="L377" s="104"/>
      <c r="M377" s="108"/>
      <c r="T377" s="109"/>
      <c r="AT377" s="105" t="s">
        <v>171</v>
      </c>
      <c r="AU377" s="105" t="s">
        <v>85</v>
      </c>
      <c r="AV377" s="103" t="s">
        <v>85</v>
      </c>
      <c r="AW377" s="103" t="s">
        <v>33</v>
      </c>
      <c r="AX377" s="103" t="s">
        <v>72</v>
      </c>
      <c r="AY377" s="105" t="s">
        <v>160</v>
      </c>
    </row>
    <row r="378" spans="2:65" s="110" customFormat="1" x14ac:dyDescent="0.2">
      <c r="B378" s="111"/>
      <c r="D378" s="98" t="s">
        <v>171</v>
      </c>
      <c r="E378" s="112" t="s">
        <v>3</v>
      </c>
      <c r="F378" s="113" t="s">
        <v>182</v>
      </c>
      <c r="H378" s="114">
        <v>3.948</v>
      </c>
      <c r="I378" s="146"/>
      <c r="L378" s="111"/>
      <c r="M378" s="115"/>
      <c r="T378" s="116"/>
      <c r="AT378" s="112" t="s">
        <v>171</v>
      </c>
      <c r="AU378" s="112" t="s">
        <v>85</v>
      </c>
      <c r="AV378" s="110" t="s">
        <v>167</v>
      </c>
      <c r="AW378" s="110" t="s">
        <v>33</v>
      </c>
      <c r="AX378" s="110" t="s">
        <v>80</v>
      </c>
      <c r="AY378" s="112" t="s">
        <v>160</v>
      </c>
    </row>
    <row r="379" spans="2:65" s="14" customFormat="1" ht="33" customHeight="1" x14ac:dyDescent="0.2">
      <c r="B379" s="15"/>
      <c r="C379" s="80" t="s">
        <v>603</v>
      </c>
      <c r="D379" s="80" t="s">
        <v>162</v>
      </c>
      <c r="E379" s="81" t="s">
        <v>604</v>
      </c>
      <c r="F379" s="82" t="s">
        <v>605</v>
      </c>
      <c r="G379" s="83" t="s">
        <v>212</v>
      </c>
      <c r="H379" s="84">
        <v>3.2589999999999999</v>
      </c>
      <c r="I379" s="142"/>
      <c r="J379" s="85">
        <f>ROUND(I379*H379,2)</f>
        <v>0</v>
      </c>
      <c r="K379" s="82" t="s">
        <v>166</v>
      </c>
      <c r="L379" s="15"/>
      <c r="M379" s="86" t="s">
        <v>3</v>
      </c>
      <c r="N379" s="87" t="s">
        <v>44</v>
      </c>
      <c r="O379" s="88">
        <v>0.91</v>
      </c>
      <c r="P379" s="88">
        <f>O379*H379</f>
        <v>2.9656899999999999</v>
      </c>
      <c r="Q379" s="88">
        <v>0</v>
      </c>
      <c r="R379" s="88">
        <f>Q379*H379</f>
        <v>0</v>
      </c>
      <c r="S379" s="88">
        <v>5.8999999999999997E-2</v>
      </c>
      <c r="T379" s="89">
        <f>S379*H379</f>
        <v>0.19228099999999998</v>
      </c>
      <c r="AR379" s="90" t="s">
        <v>167</v>
      </c>
      <c r="AT379" s="90" t="s">
        <v>162</v>
      </c>
      <c r="AU379" s="90" t="s">
        <v>85</v>
      </c>
      <c r="AY379" s="7" t="s">
        <v>160</v>
      </c>
      <c r="BE379" s="91">
        <f>IF(N379="základní",J379,0)</f>
        <v>0</v>
      </c>
      <c r="BF379" s="91">
        <f>IF(N379="snížená",J379,0)</f>
        <v>0</v>
      </c>
      <c r="BG379" s="91">
        <f>IF(N379="zákl. přenesená",J379,0)</f>
        <v>0</v>
      </c>
      <c r="BH379" s="91">
        <f>IF(N379="sníž. přenesená",J379,0)</f>
        <v>0</v>
      </c>
      <c r="BI379" s="91">
        <f>IF(N379="nulová",J379,0)</f>
        <v>0</v>
      </c>
      <c r="BJ379" s="7" t="s">
        <v>85</v>
      </c>
      <c r="BK379" s="91">
        <f>ROUND(I379*H379,2)</f>
        <v>0</v>
      </c>
      <c r="BL379" s="7" t="s">
        <v>167</v>
      </c>
      <c r="BM379" s="90" t="s">
        <v>606</v>
      </c>
    </row>
    <row r="380" spans="2:65" s="14" customFormat="1" x14ac:dyDescent="0.2">
      <c r="B380" s="15"/>
      <c r="D380" s="92" t="s">
        <v>169</v>
      </c>
      <c r="F380" s="93" t="s">
        <v>607</v>
      </c>
      <c r="I380" s="143"/>
      <c r="L380" s="15"/>
      <c r="M380" s="94"/>
      <c r="T380" s="95"/>
      <c r="AT380" s="7" t="s">
        <v>169</v>
      </c>
      <c r="AU380" s="7" t="s">
        <v>85</v>
      </c>
    </row>
    <row r="381" spans="2:65" s="96" customFormat="1" x14ac:dyDescent="0.2">
      <c r="B381" s="97"/>
      <c r="D381" s="98" t="s">
        <v>171</v>
      </c>
      <c r="E381" s="99" t="s">
        <v>3</v>
      </c>
      <c r="F381" s="100" t="s">
        <v>593</v>
      </c>
      <c r="H381" s="99" t="s">
        <v>3</v>
      </c>
      <c r="I381" s="144"/>
      <c r="L381" s="97"/>
      <c r="M381" s="101"/>
      <c r="T381" s="102"/>
      <c r="AT381" s="99" t="s">
        <v>171</v>
      </c>
      <c r="AU381" s="99" t="s">
        <v>85</v>
      </c>
      <c r="AV381" s="96" t="s">
        <v>80</v>
      </c>
      <c r="AW381" s="96" t="s">
        <v>33</v>
      </c>
      <c r="AX381" s="96" t="s">
        <v>72</v>
      </c>
      <c r="AY381" s="99" t="s">
        <v>160</v>
      </c>
    </row>
    <row r="382" spans="2:65" s="103" customFormat="1" x14ac:dyDescent="0.2">
      <c r="B382" s="104"/>
      <c r="D382" s="98" t="s">
        <v>171</v>
      </c>
      <c r="E382" s="105" t="s">
        <v>3</v>
      </c>
      <c r="F382" s="106" t="s">
        <v>608</v>
      </c>
      <c r="H382" s="107">
        <v>1.7110000000000001</v>
      </c>
      <c r="I382" s="145"/>
      <c r="L382" s="104"/>
      <c r="M382" s="108"/>
      <c r="T382" s="109"/>
      <c r="AT382" s="105" t="s">
        <v>171</v>
      </c>
      <c r="AU382" s="105" t="s">
        <v>85</v>
      </c>
      <c r="AV382" s="103" t="s">
        <v>85</v>
      </c>
      <c r="AW382" s="103" t="s">
        <v>33</v>
      </c>
      <c r="AX382" s="103" t="s">
        <v>72</v>
      </c>
      <c r="AY382" s="105" t="s">
        <v>160</v>
      </c>
    </row>
    <row r="383" spans="2:65" s="96" customFormat="1" x14ac:dyDescent="0.2">
      <c r="B383" s="97"/>
      <c r="D383" s="98" t="s">
        <v>171</v>
      </c>
      <c r="E383" s="99" t="s">
        <v>3</v>
      </c>
      <c r="F383" s="100" t="s">
        <v>595</v>
      </c>
      <c r="H383" s="99" t="s">
        <v>3</v>
      </c>
      <c r="I383" s="144"/>
      <c r="L383" s="97"/>
      <c r="M383" s="101"/>
      <c r="T383" s="102"/>
      <c r="AT383" s="99" t="s">
        <v>171</v>
      </c>
      <c r="AU383" s="99" t="s">
        <v>85</v>
      </c>
      <c r="AV383" s="96" t="s">
        <v>80</v>
      </c>
      <c r="AW383" s="96" t="s">
        <v>33</v>
      </c>
      <c r="AX383" s="96" t="s">
        <v>72</v>
      </c>
      <c r="AY383" s="99" t="s">
        <v>160</v>
      </c>
    </row>
    <row r="384" spans="2:65" s="103" customFormat="1" x14ac:dyDescent="0.2">
      <c r="B384" s="104"/>
      <c r="D384" s="98" t="s">
        <v>171</v>
      </c>
      <c r="E384" s="105" t="s">
        <v>3</v>
      </c>
      <c r="F384" s="106" t="s">
        <v>609</v>
      </c>
      <c r="H384" s="107">
        <v>1.548</v>
      </c>
      <c r="I384" s="145"/>
      <c r="L384" s="104"/>
      <c r="M384" s="108"/>
      <c r="T384" s="109"/>
      <c r="AT384" s="105" t="s">
        <v>171</v>
      </c>
      <c r="AU384" s="105" t="s">
        <v>85</v>
      </c>
      <c r="AV384" s="103" t="s">
        <v>85</v>
      </c>
      <c r="AW384" s="103" t="s">
        <v>33</v>
      </c>
      <c r="AX384" s="103" t="s">
        <v>72</v>
      </c>
      <c r="AY384" s="105" t="s">
        <v>160</v>
      </c>
    </row>
    <row r="385" spans="2:65" s="110" customFormat="1" x14ac:dyDescent="0.2">
      <c r="B385" s="111"/>
      <c r="D385" s="98" t="s">
        <v>171</v>
      </c>
      <c r="E385" s="112" t="s">
        <v>3</v>
      </c>
      <c r="F385" s="113" t="s">
        <v>182</v>
      </c>
      <c r="H385" s="114">
        <v>3.2589999999999999</v>
      </c>
      <c r="I385" s="146"/>
      <c r="L385" s="111"/>
      <c r="M385" s="115"/>
      <c r="T385" s="116"/>
      <c r="AT385" s="112" t="s">
        <v>171</v>
      </c>
      <c r="AU385" s="112" t="s">
        <v>85</v>
      </c>
      <c r="AV385" s="110" t="s">
        <v>167</v>
      </c>
      <c r="AW385" s="110" t="s">
        <v>33</v>
      </c>
      <c r="AX385" s="110" t="s">
        <v>80</v>
      </c>
      <c r="AY385" s="112" t="s">
        <v>160</v>
      </c>
    </row>
    <row r="386" spans="2:65" s="14" customFormat="1" ht="33" customHeight="1" x14ac:dyDescent="0.2">
      <c r="B386" s="15"/>
      <c r="C386" s="80" t="s">
        <v>610</v>
      </c>
      <c r="D386" s="80" t="s">
        <v>162</v>
      </c>
      <c r="E386" s="81" t="s">
        <v>611</v>
      </c>
      <c r="F386" s="82" t="s">
        <v>612</v>
      </c>
      <c r="G386" s="83" t="s">
        <v>212</v>
      </c>
      <c r="H386" s="84">
        <v>7.84</v>
      </c>
      <c r="I386" s="142"/>
      <c r="J386" s="85">
        <f>ROUND(I386*H386,2)</f>
        <v>0</v>
      </c>
      <c r="K386" s="82" t="s">
        <v>166</v>
      </c>
      <c r="L386" s="15"/>
      <c r="M386" s="86" t="s">
        <v>3</v>
      </c>
      <c r="N386" s="87" t="s">
        <v>44</v>
      </c>
      <c r="O386" s="88">
        <v>0.6</v>
      </c>
      <c r="P386" s="88">
        <f>O386*H386</f>
        <v>4.7039999999999997</v>
      </c>
      <c r="Q386" s="88">
        <v>0</v>
      </c>
      <c r="R386" s="88">
        <f>Q386*H386</f>
        <v>0</v>
      </c>
      <c r="S386" s="88">
        <v>8.3000000000000004E-2</v>
      </c>
      <c r="T386" s="89">
        <f>S386*H386</f>
        <v>0.65072000000000008</v>
      </c>
      <c r="AR386" s="90" t="s">
        <v>167</v>
      </c>
      <c r="AT386" s="90" t="s">
        <v>162</v>
      </c>
      <c r="AU386" s="90" t="s">
        <v>85</v>
      </c>
      <c r="AY386" s="7" t="s">
        <v>160</v>
      </c>
      <c r="BE386" s="91">
        <f>IF(N386="základní",J386,0)</f>
        <v>0</v>
      </c>
      <c r="BF386" s="91">
        <f>IF(N386="snížená",J386,0)</f>
        <v>0</v>
      </c>
      <c r="BG386" s="91">
        <f>IF(N386="zákl. přenesená",J386,0)</f>
        <v>0</v>
      </c>
      <c r="BH386" s="91">
        <f>IF(N386="sníž. přenesená",J386,0)</f>
        <v>0</v>
      </c>
      <c r="BI386" s="91">
        <f>IF(N386="nulová",J386,0)</f>
        <v>0</v>
      </c>
      <c r="BJ386" s="7" t="s">
        <v>85</v>
      </c>
      <c r="BK386" s="91">
        <f>ROUND(I386*H386,2)</f>
        <v>0</v>
      </c>
      <c r="BL386" s="7" t="s">
        <v>167</v>
      </c>
      <c r="BM386" s="90" t="s">
        <v>613</v>
      </c>
    </row>
    <row r="387" spans="2:65" s="14" customFormat="1" x14ac:dyDescent="0.2">
      <c r="B387" s="15"/>
      <c r="D387" s="92" t="s">
        <v>169</v>
      </c>
      <c r="F387" s="93" t="s">
        <v>614</v>
      </c>
      <c r="I387" s="143"/>
      <c r="L387" s="15"/>
      <c r="M387" s="94"/>
      <c r="T387" s="95"/>
      <c r="AT387" s="7" t="s">
        <v>169</v>
      </c>
      <c r="AU387" s="7" t="s">
        <v>85</v>
      </c>
    </row>
    <row r="388" spans="2:65" s="103" customFormat="1" x14ac:dyDescent="0.2">
      <c r="B388" s="104"/>
      <c r="D388" s="98" t="s">
        <v>171</v>
      </c>
      <c r="E388" s="105" t="s">
        <v>3</v>
      </c>
      <c r="F388" s="106" t="s">
        <v>615</v>
      </c>
      <c r="H388" s="107">
        <v>7.84</v>
      </c>
      <c r="I388" s="145"/>
      <c r="L388" s="104"/>
      <c r="M388" s="108"/>
      <c r="T388" s="109"/>
      <c r="AT388" s="105" t="s">
        <v>171</v>
      </c>
      <c r="AU388" s="105" t="s">
        <v>85</v>
      </c>
      <c r="AV388" s="103" t="s">
        <v>85</v>
      </c>
      <c r="AW388" s="103" t="s">
        <v>33</v>
      </c>
      <c r="AX388" s="103" t="s">
        <v>80</v>
      </c>
      <c r="AY388" s="105" t="s">
        <v>160</v>
      </c>
    </row>
    <row r="389" spans="2:65" s="14" customFormat="1" ht="24.2" customHeight="1" x14ac:dyDescent="0.2">
      <c r="B389" s="15"/>
      <c r="C389" s="80" t="s">
        <v>616</v>
      </c>
      <c r="D389" s="80" t="s">
        <v>162</v>
      </c>
      <c r="E389" s="81" t="s">
        <v>617</v>
      </c>
      <c r="F389" s="82" t="s">
        <v>618</v>
      </c>
      <c r="G389" s="83" t="s">
        <v>397</v>
      </c>
      <c r="H389" s="84">
        <v>8.4</v>
      </c>
      <c r="I389" s="142"/>
      <c r="J389" s="85">
        <f>ROUND(I389*H389,2)</f>
        <v>0</v>
      </c>
      <c r="K389" s="82" t="s">
        <v>166</v>
      </c>
      <c r="L389" s="15"/>
      <c r="M389" s="86" t="s">
        <v>3</v>
      </c>
      <c r="N389" s="87" t="s">
        <v>44</v>
      </c>
      <c r="O389" s="88">
        <v>0.55000000000000004</v>
      </c>
      <c r="P389" s="88">
        <f>O389*H389</f>
        <v>4.620000000000001</v>
      </c>
      <c r="Q389" s="88">
        <v>0</v>
      </c>
      <c r="R389" s="88">
        <f>Q389*H389</f>
        <v>0</v>
      </c>
      <c r="S389" s="88">
        <v>3.6999999999999998E-2</v>
      </c>
      <c r="T389" s="89">
        <f>S389*H389</f>
        <v>0.31080000000000002</v>
      </c>
      <c r="AR389" s="90" t="s">
        <v>167</v>
      </c>
      <c r="AT389" s="90" t="s">
        <v>162</v>
      </c>
      <c r="AU389" s="90" t="s">
        <v>85</v>
      </c>
      <c r="AY389" s="7" t="s">
        <v>160</v>
      </c>
      <c r="BE389" s="91">
        <f>IF(N389="základní",J389,0)</f>
        <v>0</v>
      </c>
      <c r="BF389" s="91">
        <f>IF(N389="snížená",J389,0)</f>
        <v>0</v>
      </c>
      <c r="BG389" s="91">
        <f>IF(N389="zákl. přenesená",J389,0)</f>
        <v>0</v>
      </c>
      <c r="BH389" s="91">
        <f>IF(N389="sníž. přenesená",J389,0)</f>
        <v>0</v>
      </c>
      <c r="BI389" s="91">
        <f>IF(N389="nulová",J389,0)</f>
        <v>0</v>
      </c>
      <c r="BJ389" s="7" t="s">
        <v>85</v>
      </c>
      <c r="BK389" s="91">
        <f>ROUND(I389*H389,2)</f>
        <v>0</v>
      </c>
      <c r="BL389" s="7" t="s">
        <v>167</v>
      </c>
      <c r="BM389" s="90" t="s">
        <v>619</v>
      </c>
    </row>
    <row r="390" spans="2:65" s="14" customFormat="1" x14ac:dyDescent="0.2">
      <c r="B390" s="15"/>
      <c r="D390" s="92" t="s">
        <v>169</v>
      </c>
      <c r="F390" s="93" t="s">
        <v>620</v>
      </c>
      <c r="I390" s="143"/>
      <c r="L390" s="15"/>
      <c r="M390" s="94"/>
      <c r="T390" s="95"/>
      <c r="AT390" s="7" t="s">
        <v>169</v>
      </c>
      <c r="AU390" s="7" t="s">
        <v>85</v>
      </c>
    </row>
    <row r="391" spans="2:65" s="96" customFormat="1" x14ac:dyDescent="0.2">
      <c r="B391" s="97"/>
      <c r="D391" s="98" t="s">
        <v>171</v>
      </c>
      <c r="E391" s="99" t="s">
        <v>3</v>
      </c>
      <c r="F391" s="100" t="s">
        <v>584</v>
      </c>
      <c r="H391" s="99" t="s">
        <v>3</v>
      </c>
      <c r="I391" s="144"/>
      <c r="L391" s="97"/>
      <c r="M391" s="101"/>
      <c r="T391" s="102"/>
      <c r="AT391" s="99" t="s">
        <v>171</v>
      </c>
      <c r="AU391" s="99" t="s">
        <v>85</v>
      </c>
      <c r="AV391" s="96" t="s">
        <v>80</v>
      </c>
      <c r="AW391" s="96" t="s">
        <v>33</v>
      </c>
      <c r="AX391" s="96" t="s">
        <v>72</v>
      </c>
      <c r="AY391" s="99" t="s">
        <v>160</v>
      </c>
    </row>
    <row r="392" spans="2:65" s="103" customFormat="1" x14ac:dyDescent="0.2">
      <c r="B392" s="104"/>
      <c r="D392" s="98" t="s">
        <v>171</v>
      </c>
      <c r="E392" s="105" t="s">
        <v>3</v>
      </c>
      <c r="F392" s="106" t="s">
        <v>621</v>
      </c>
      <c r="H392" s="107">
        <v>2.4</v>
      </c>
      <c r="I392" s="145"/>
      <c r="L392" s="104"/>
      <c r="M392" s="108"/>
      <c r="T392" s="109"/>
      <c r="AT392" s="105" t="s">
        <v>171</v>
      </c>
      <c r="AU392" s="105" t="s">
        <v>85</v>
      </c>
      <c r="AV392" s="103" t="s">
        <v>85</v>
      </c>
      <c r="AW392" s="103" t="s">
        <v>33</v>
      </c>
      <c r="AX392" s="103" t="s">
        <v>72</v>
      </c>
      <c r="AY392" s="105" t="s">
        <v>160</v>
      </c>
    </row>
    <row r="393" spans="2:65" s="96" customFormat="1" x14ac:dyDescent="0.2">
      <c r="B393" s="97"/>
      <c r="D393" s="98" t="s">
        <v>171</v>
      </c>
      <c r="E393" s="99" t="s">
        <v>3</v>
      </c>
      <c r="F393" s="100" t="s">
        <v>593</v>
      </c>
      <c r="H393" s="99" t="s">
        <v>3</v>
      </c>
      <c r="I393" s="144"/>
      <c r="L393" s="97"/>
      <c r="M393" s="101"/>
      <c r="T393" s="102"/>
      <c r="AT393" s="99" t="s">
        <v>171</v>
      </c>
      <c r="AU393" s="99" t="s">
        <v>85</v>
      </c>
      <c r="AV393" s="96" t="s">
        <v>80</v>
      </c>
      <c r="AW393" s="96" t="s">
        <v>33</v>
      </c>
      <c r="AX393" s="96" t="s">
        <v>72</v>
      </c>
      <c r="AY393" s="99" t="s">
        <v>160</v>
      </c>
    </row>
    <row r="394" spans="2:65" s="103" customFormat="1" x14ac:dyDescent="0.2">
      <c r="B394" s="104"/>
      <c r="D394" s="98" t="s">
        <v>171</v>
      </c>
      <c r="E394" s="105" t="s">
        <v>3</v>
      </c>
      <c r="F394" s="106" t="s">
        <v>621</v>
      </c>
      <c r="H394" s="107">
        <v>2.4</v>
      </c>
      <c r="I394" s="145"/>
      <c r="L394" s="104"/>
      <c r="M394" s="108"/>
      <c r="T394" s="109"/>
      <c r="AT394" s="105" t="s">
        <v>171</v>
      </c>
      <c r="AU394" s="105" t="s">
        <v>85</v>
      </c>
      <c r="AV394" s="103" t="s">
        <v>85</v>
      </c>
      <c r="AW394" s="103" t="s">
        <v>33</v>
      </c>
      <c r="AX394" s="103" t="s">
        <v>72</v>
      </c>
      <c r="AY394" s="105" t="s">
        <v>160</v>
      </c>
    </row>
    <row r="395" spans="2:65" s="96" customFormat="1" x14ac:dyDescent="0.2">
      <c r="B395" s="97"/>
      <c r="D395" s="98" t="s">
        <v>171</v>
      </c>
      <c r="E395" s="99" t="s">
        <v>3</v>
      </c>
      <c r="F395" s="100" t="s">
        <v>595</v>
      </c>
      <c r="H395" s="99" t="s">
        <v>3</v>
      </c>
      <c r="I395" s="144"/>
      <c r="L395" s="97"/>
      <c r="M395" s="101"/>
      <c r="T395" s="102"/>
      <c r="AT395" s="99" t="s">
        <v>171</v>
      </c>
      <c r="AU395" s="99" t="s">
        <v>85</v>
      </c>
      <c r="AV395" s="96" t="s">
        <v>80</v>
      </c>
      <c r="AW395" s="96" t="s">
        <v>33</v>
      </c>
      <c r="AX395" s="96" t="s">
        <v>72</v>
      </c>
      <c r="AY395" s="99" t="s">
        <v>160</v>
      </c>
    </row>
    <row r="396" spans="2:65" s="103" customFormat="1" x14ac:dyDescent="0.2">
      <c r="B396" s="104"/>
      <c r="D396" s="98" t="s">
        <v>171</v>
      </c>
      <c r="E396" s="105" t="s">
        <v>3</v>
      </c>
      <c r="F396" s="106" t="s">
        <v>622</v>
      </c>
      <c r="H396" s="107">
        <v>3.6</v>
      </c>
      <c r="I396" s="145"/>
      <c r="L396" s="104"/>
      <c r="M396" s="108"/>
      <c r="T396" s="109"/>
      <c r="AT396" s="105" t="s">
        <v>171</v>
      </c>
      <c r="AU396" s="105" t="s">
        <v>85</v>
      </c>
      <c r="AV396" s="103" t="s">
        <v>85</v>
      </c>
      <c r="AW396" s="103" t="s">
        <v>33</v>
      </c>
      <c r="AX396" s="103" t="s">
        <v>72</v>
      </c>
      <c r="AY396" s="105" t="s">
        <v>160</v>
      </c>
    </row>
    <row r="397" spans="2:65" s="110" customFormat="1" x14ac:dyDescent="0.2">
      <c r="B397" s="111"/>
      <c r="D397" s="98" t="s">
        <v>171</v>
      </c>
      <c r="E397" s="112" t="s">
        <v>3</v>
      </c>
      <c r="F397" s="113" t="s">
        <v>182</v>
      </c>
      <c r="H397" s="114">
        <v>8.4</v>
      </c>
      <c r="I397" s="146"/>
      <c r="L397" s="111"/>
      <c r="M397" s="115"/>
      <c r="T397" s="116"/>
      <c r="AT397" s="112" t="s">
        <v>171</v>
      </c>
      <c r="AU397" s="112" t="s">
        <v>85</v>
      </c>
      <c r="AV397" s="110" t="s">
        <v>167</v>
      </c>
      <c r="AW397" s="110" t="s">
        <v>33</v>
      </c>
      <c r="AX397" s="110" t="s">
        <v>80</v>
      </c>
      <c r="AY397" s="112" t="s">
        <v>160</v>
      </c>
    </row>
    <row r="398" spans="2:65" s="14" customFormat="1" ht="33" customHeight="1" x14ac:dyDescent="0.2">
      <c r="B398" s="15"/>
      <c r="C398" s="80" t="s">
        <v>623</v>
      </c>
      <c r="D398" s="80" t="s">
        <v>162</v>
      </c>
      <c r="E398" s="81" t="s">
        <v>624</v>
      </c>
      <c r="F398" s="82" t="s">
        <v>625</v>
      </c>
      <c r="G398" s="83" t="s">
        <v>165</v>
      </c>
      <c r="H398" s="84">
        <v>621.96900000000005</v>
      </c>
      <c r="I398" s="142"/>
      <c r="J398" s="85">
        <f>ROUND(I398*H398,2)</f>
        <v>0</v>
      </c>
      <c r="K398" s="82" t="s">
        <v>166</v>
      </c>
      <c r="L398" s="15"/>
      <c r="M398" s="86" t="s">
        <v>3</v>
      </c>
      <c r="N398" s="87" t="s">
        <v>44</v>
      </c>
      <c r="O398" s="88">
        <v>0.48</v>
      </c>
      <c r="P398" s="88">
        <f>O398*H398</f>
        <v>298.54512</v>
      </c>
      <c r="Q398" s="88">
        <v>0</v>
      </c>
      <c r="R398" s="88">
        <f>Q398*H398</f>
        <v>0</v>
      </c>
      <c r="S398" s="88">
        <v>0.24</v>
      </c>
      <c r="T398" s="89">
        <f>S398*H398</f>
        <v>149.27256</v>
      </c>
      <c r="AR398" s="90" t="s">
        <v>167</v>
      </c>
      <c r="AT398" s="90" t="s">
        <v>162</v>
      </c>
      <c r="AU398" s="90" t="s">
        <v>85</v>
      </c>
      <c r="AY398" s="7" t="s">
        <v>160</v>
      </c>
      <c r="BE398" s="91">
        <f>IF(N398="základní",J398,0)</f>
        <v>0</v>
      </c>
      <c r="BF398" s="91">
        <f>IF(N398="snížená",J398,0)</f>
        <v>0</v>
      </c>
      <c r="BG398" s="91">
        <f>IF(N398="zákl. přenesená",J398,0)</f>
        <v>0</v>
      </c>
      <c r="BH398" s="91">
        <f>IF(N398="sníž. přenesená",J398,0)</f>
        <v>0</v>
      </c>
      <c r="BI398" s="91">
        <f>IF(N398="nulová",J398,0)</f>
        <v>0</v>
      </c>
      <c r="BJ398" s="7" t="s">
        <v>85</v>
      </c>
      <c r="BK398" s="91">
        <f>ROUND(I398*H398,2)</f>
        <v>0</v>
      </c>
      <c r="BL398" s="7" t="s">
        <v>167</v>
      </c>
      <c r="BM398" s="90" t="s">
        <v>626</v>
      </c>
    </row>
    <row r="399" spans="2:65" s="14" customFormat="1" x14ac:dyDescent="0.2">
      <c r="B399" s="15"/>
      <c r="D399" s="92" t="s">
        <v>169</v>
      </c>
      <c r="F399" s="93" t="s">
        <v>627</v>
      </c>
      <c r="I399" s="143"/>
      <c r="L399" s="15"/>
      <c r="M399" s="94"/>
      <c r="T399" s="95"/>
      <c r="AT399" s="7" t="s">
        <v>169</v>
      </c>
      <c r="AU399" s="7" t="s">
        <v>85</v>
      </c>
    </row>
    <row r="400" spans="2:65" s="96" customFormat="1" ht="22.5" x14ac:dyDescent="0.2">
      <c r="B400" s="97"/>
      <c r="D400" s="98" t="s">
        <v>171</v>
      </c>
      <c r="E400" s="99" t="s">
        <v>3</v>
      </c>
      <c r="F400" s="100" t="s">
        <v>628</v>
      </c>
      <c r="H400" s="99" t="s">
        <v>3</v>
      </c>
      <c r="I400" s="144"/>
      <c r="L400" s="97"/>
      <c r="M400" s="101"/>
      <c r="T400" s="102"/>
      <c r="AT400" s="99" t="s">
        <v>171</v>
      </c>
      <c r="AU400" s="99" t="s">
        <v>85</v>
      </c>
      <c r="AV400" s="96" t="s">
        <v>80</v>
      </c>
      <c r="AW400" s="96" t="s">
        <v>33</v>
      </c>
      <c r="AX400" s="96" t="s">
        <v>72</v>
      </c>
      <c r="AY400" s="99" t="s">
        <v>160</v>
      </c>
    </row>
    <row r="401" spans="2:65" s="103" customFormat="1" x14ac:dyDescent="0.2">
      <c r="B401" s="104"/>
      <c r="D401" s="98" t="s">
        <v>171</v>
      </c>
      <c r="E401" s="105" t="s">
        <v>3</v>
      </c>
      <c r="F401" s="106" t="s">
        <v>629</v>
      </c>
      <c r="H401" s="107">
        <v>621.96900000000005</v>
      </c>
      <c r="I401" s="145"/>
      <c r="L401" s="104"/>
      <c r="M401" s="108"/>
      <c r="T401" s="109"/>
      <c r="AT401" s="105" t="s">
        <v>171</v>
      </c>
      <c r="AU401" s="105" t="s">
        <v>85</v>
      </c>
      <c r="AV401" s="103" t="s">
        <v>85</v>
      </c>
      <c r="AW401" s="103" t="s">
        <v>33</v>
      </c>
      <c r="AX401" s="103" t="s">
        <v>80</v>
      </c>
      <c r="AY401" s="105" t="s">
        <v>160</v>
      </c>
    </row>
    <row r="402" spans="2:65" s="14" customFormat="1" ht="49.15" customHeight="1" x14ac:dyDescent="0.2">
      <c r="B402" s="15"/>
      <c r="C402" s="80" t="s">
        <v>630</v>
      </c>
      <c r="D402" s="80" t="s">
        <v>162</v>
      </c>
      <c r="E402" s="81" t="s">
        <v>631</v>
      </c>
      <c r="F402" s="82" t="s">
        <v>632</v>
      </c>
      <c r="G402" s="83" t="s">
        <v>165</v>
      </c>
      <c r="H402" s="84">
        <v>16.047000000000001</v>
      </c>
      <c r="I402" s="142"/>
      <c r="J402" s="85">
        <f>ROUND(I402*H402,2)</f>
        <v>0</v>
      </c>
      <c r="K402" s="82" t="s">
        <v>166</v>
      </c>
      <c r="L402" s="15"/>
      <c r="M402" s="86" t="s">
        <v>3</v>
      </c>
      <c r="N402" s="87" t="s">
        <v>44</v>
      </c>
      <c r="O402" s="88">
        <v>2.5230000000000001</v>
      </c>
      <c r="P402" s="88">
        <f>O402*H402</f>
        <v>40.486581000000001</v>
      </c>
      <c r="Q402" s="88">
        <v>0</v>
      </c>
      <c r="R402" s="88">
        <f>Q402*H402</f>
        <v>0</v>
      </c>
      <c r="S402" s="88">
        <v>1.8049999999999999</v>
      </c>
      <c r="T402" s="89">
        <f>S402*H402</f>
        <v>28.964835000000001</v>
      </c>
      <c r="AR402" s="90" t="s">
        <v>167</v>
      </c>
      <c r="AT402" s="90" t="s">
        <v>162</v>
      </c>
      <c r="AU402" s="90" t="s">
        <v>85</v>
      </c>
      <c r="AY402" s="7" t="s">
        <v>160</v>
      </c>
      <c r="BE402" s="91">
        <f>IF(N402="základní",J402,0)</f>
        <v>0</v>
      </c>
      <c r="BF402" s="91">
        <f>IF(N402="snížená",J402,0)</f>
        <v>0</v>
      </c>
      <c r="BG402" s="91">
        <f>IF(N402="zákl. přenesená",J402,0)</f>
        <v>0</v>
      </c>
      <c r="BH402" s="91">
        <f>IF(N402="sníž. přenesená",J402,0)</f>
        <v>0</v>
      </c>
      <c r="BI402" s="91">
        <f>IF(N402="nulová",J402,0)</f>
        <v>0</v>
      </c>
      <c r="BJ402" s="7" t="s">
        <v>85</v>
      </c>
      <c r="BK402" s="91">
        <f>ROUND(I402*H402,2)</f>
        <v>0</v>
      </c>
      <c r="BL402" s="7" t="s">
        <v>167</v>
      </c>
      <c r="BM402" s="90" t="s">
        <v>633</v>
      </c>
    </row>
    <row r="403" spans="2:65" s="14" customFormat="1" x14ac:dyDescent="0.2">
      <c r="B403" s="15"/>
      <c r="D403" s="92" t="s">
        <v>169</v>
      </c>
      <c r="F403" s="93" t="s">
        <v>634</v>
      </c>
      <c r="I403" s="143"/>
      <c r="L403" s="15"/>
      <c r="M403" s="94"/>
      <c r="T403" s="95"/>
      <c r="AT403" s="7" t="s">
        <v>169</v>
      </c>
      <c r="AU403" s="7" t="s">
        <v>85</v>
      </c>
    </row>
    <row r="404" spans="2:65" s="96" customFormat="1" x14ac:dyDescent="0.2">
      <c r="B404" s="97"/>
      <c r="D404" s="98" t="s">
        <v>171</v>
      </c>
      <c r="E404" s="99" t="s">
        <v>3</v>
      </c>
      <c r="F404" s="100" t="s">
        <v>635</v>
      </c>
      <c r="H404" s="99" t="s">
        <v>3</v>
      </c>
      <c r="I404" s="144"/>
      <c r="L404" s="97"/>
      <c r="M404" s="101"/>
      <c r="T404" s="102"/>
      <c r="AT404" s="99" t="s">
        <v>171</v>
      </c>
      <c r="AU404" s="99" t="s">
        <v>85</v>
      </c>
      <c r="AV404" s="96" t="s">
        <v>80</v>
      </c>
      <c r="AW404" s="96" t="s">
        <v>33</v>
      </c>
      <c r="AX404" s="96" t="s">
        <v>72</v>
      </c>
      <c r="AY404" s="99" t="s">
        <v>160</v>
      </c>
    </row>
    <row r="405" spans="2:65" s="96" customFormat="1" x14ac:dyDescent="0.2">
      <c r="B405" s="97"/>
      <c r="D405" s="98" t="s">
        <v>171</v>
      </c>
      <c r="E405" s="99" t="s">
        <v>3</v>
      </c>
      <c r="F405" s="100" t="s">
        <v>636</v>
      </c>
      <c r="H405" s="99" t="s">
        <v>3</v>
      </c>
      <c r="I405" s="144"/>
      <c r="L405" s="97"/>
      <c r="M405" s="101"/>
      <c r="T405" s="102"/>
      <c r="AT405" s="99" t="s">
        <v>171</v>
      </c>
      <c r="AU405" s="99" t="s">
        <v>85</v>
      </c>
      <c r="AV405" s="96" t="s">
        <v>80</v>
      </c>
      <c r="AW405" s="96" t="s">
        <v>33</v>
      </c>
      <c r="AX405" s="96" t="s">
        <v>72</v>
      </c>
      <c r="AY405" s="99" t="s">
        <v>160</v>
      </c>
    </row>
    <row r="406" spans="2:65" s="103" customFormat="1" x14ac:dyDescent="0.2">
      <c r="B406" s="104"/>
      <c r="D406" s="98" t="s">
        <v>171</v>
      </c>
      <c r="E406" s="105" t="s">
        <v>3</v>
      </c>
      <c r="F406" s="106" t="s">
        <v>637</v>
      </c>
      <c r="H406" s="107">
        <v>3.5110000000000001</v>
      </c>
      <c r="I406" s="145"/>
      <c r="L406" s="104"/>
      <c r="M406" s="108"/>
      <c r="T406" s="109"/>
      <c r="AT406" s="105" t="s">
        <v>171</v>
      </c>
      <c r="AU406" s="105" t="s">
        <v>85</v>
      </c>
      <c r="AV406" s="103" t="s">
        <v>85</v>
      </c>
      <c r="AW406" s="103" t="s">
        <v>33</v>
      </c>
      <c r="AX406" s="103" t="s">
        <v>72</v>
      </c>
      <c r="AY406" s="105" t="s">
        <v>160</v>
      </c>
    </row>
    <row r="407" spans="2:65" s="96" customFormat="1" x14ac:dyDescent="0.2">
      <c r="B407" s="97"/>
      <c r="D407" s="98" t="s">
        <v>171</v>
      </c>
      <c r="E407" s="99" t="s">
        <v>3</v>
      </c>
      <c r="F407" s="100" t="s">
        <v>638</v>
      </c>
      <c r="H407" s="99" t="s">
        <v>3</v>
      </c>
      <c r="I407" s="144"/>
      <c r="L407" s="97"/>
      <c r="M407" s="101"/>
      <c r="T407" s="102"/>
      <c r="AT407" s="99" t="s">
        <v>171</v>
      </c>
      <c r="AU407" s="99" t="s">
        <v>85</v>
      </c>
      <c r="AV407" s="96" t="s">
        <v>80</v>
      </c>
      <c r="AW407" s="96" t="s">
        <v>33</v>
      </c>
      <c r="AX407" s="96" t="s">
        <v>72</v>
      </c>
      <c r="AY407" s="99" t="s">
        <v>160</v>
      </c>
    </row>
    <row r="408" spans="2:65" s="103" customFormat="1" x14ac:dyDescent="0.2">
      <c r="B408" s="104"/>
      <c r="D408" s="98" t="s">
        <v>171</v>
      </c>
      <c r="E408" s="105" t="s">
        <v>3</v>
      </c>
      <c r="F408" s="106" t="s">
        <v>639</v>
      </c>
      <c r="H408" s="107">
        <v>12.536</v>
      </c>
      <c r="I408" s="145"/>
      <c r="L408" s="104"/>
      <c r="M408" s="108"/>
      <c r="T408" s="109"/>
      <c r="AT408" s="105" t="s">
        <v>171</v>
      </c>
      <c r="AU408" s="105" t="s">
        <v>85</v>
      </c>
      <c r="AV408" s="103" t="s">
        <v>85</v>
      </c>
      <c r="AW408" s="103" t="s">
        <v>33</v>
      </c>
      <c r="AX408" s="103" t="s">
        <v>72</v>
      </c>
      <c r="AY408" s="105" t="s">
        <v>160</v>
      </c>
    </row>
    <row r="409" spans="2:65" s="110" customFormat="1" x14ac:dyDescent="0.2">
      <c r="B409" s="111"/>
      <c r="D409" s="98" t="s">
        <v>171</v>
      </c>
      <c r="E409" s="112" t="s">
        <v>3</v>
      </c>
      <c r="F409" s="113" t="s">
        <v>182</v>
      </c>
      <c r="H409" s="114">
        <v>16.047000000000001</v>
      </c>
      <c r="I409" s="146"/>
      <c r="L409" s="111"/>
      <c r="M409" s="115"/>
      <c r="T409" s="116"/>
      <c r="AT409" s="112" t="s">
        <v>171</v>
      </c>
      <c r="AU409" s="112" t="s">
        <v>85</v>
      </c>
      <c r="AV409" s="110" t="s">
        <v>167</v>
      </c>
      <c r="AW409" s="110" t="s">
        <v>33</v>
      </c>
      <c r="AX409" s="110" t="s">
        <v>80</v>
      </c>
      <c r="AY409" s="112" t="s">
        <v>160</v>
      </c>
    </row>
    <row r="410" spans="2:65" s="68" customFormat="1" ht="22.9" customHeight="1" x14ac:dyDescent="0.2">
      <c r="B410" s="69"/>
      <c r="D410" s="70" t="s">
        <v>71</v>
      </c>
      <c r="E410" s="78" t="s">
        <v>640</v>
      </c>
      <c r="F410" s="78" t="s">
        <v>641</v>
      </c>
      <c r="I410" s="147"/>
      <c r="J410" s="79">
        <f>BK410</f>
        <v>0</v>
      </c>
      <c r="L410" s="69"/>
      <c r="M410" s="73"/>
      <c r="P410" s="74">
        <f>SUM(P411:P419)</f>
        <v>775.57442700000001</v>
      </c>
      <c r="R410" s="74">
        <f>SUM(R411:R419)</f>
        <v>0</v>
      </c>
      <c r="T410" s="75">
        <f>SUM(T411:T419)</f>
        <v>0</v>
      </c>
      <c r="AR410" s="70" t="s">
        <v>80</v>
      </c>
      <c r="AT410" s="76" t="s">
        <v>71</v>
      </c>
      <c r="AU410" s="76" t="s">
        <v>80</v>
      </c>
      <c r="AY410" s="70" t="s">
        <v>160</v>
      </c>
      <c r="BK410" s="77">
        <f>SUM(BK411:BK419)</f>
        <v>0</v>
      </c>
    </row>
    <row r="411" spans="2:65" s="14" customFormat="1" ht="44.25" customHeight="1" x14ac:dyDescent="0.2">
      <c r="B411" s="15"/>
      <c r="C411" s="80" t="s">
        <v>642</v>
      </c>
      <c r="D411" s="80" t="s">
        <v>162</v>
      </c>
      <c r="E411" s="81" t="s">
        <v>643</v>
      </c>
      <c r="F411" s="82" t="s">
        <v>644</v>
      </c>
      <c r="G411" s="83" t="s">
        <v>198</v>
      </c>
      <c r="H411" s="84">
        <v>183.447</v>
      </c>
      <c r="I411" s="142"/>
      <c r="J411" s="85">
        <f>ROUND(I411*H411,2)</f>
        <v>0</v>
      </c>
      <c r="K411" s="82" t="s">
        <v>166</v>
      </c>
      <c r="L411" s="15"/>
      <c r="M411" s="86" t="s">
        <v>3</v>
      </c>
      <c r="N411" s="87" t="s">
        <v>44</v>
      </c>
      <c r="O411" s="88">
        <v>3.89</v>
      </c>
      <c r="P411" s="88">
        <f>O411*H411</f>
        <v>713.60883000000001</v>
      </c>
      <c r="Q411" s="88">
        <v>0</v>
      </c>
      <c r="R411" s="88">
        <f>Q411*H411</f>
        <v>0</v>
      </c>
      <c r="S411" s="88">
        <v>0</v>
      </c>
      <c r="T411" s="89">
        <f>S411*H411</f>
        <v>0</v>
      </c>
      <c r="AR411" s="90" t="s">
        <v>167</v>
      </c>
      <c r="AT411" s="90" t="s">
        <v>162</v>
      </c>
      <c r="AU411" s="90" t="s">
        <v>85</v>
      </c>
      <c r="AY411" s="7" t="s">
        <v>160</v>
      </c>
      <c r="BE411" s="91">
        <f>IF(N411="základní",J411,0)</f>
        <v>0</v>
      </c>
      <c r="BF411" s="91">
        <f>IF(N411="snížená",J411,0)</f>
        <v>0</v>
      </c>
      <c r="BG411" s="91">
        <f>IF(N411="zákl. přenesená",J411,0)</f>
        <v>0</v>
      </c>
      <c r="BH411" s="91">
        <f>IF(N411="sníž. přenesená",J411,0)</f>
        <v>0</v>
      </c>
      <c r="BI411" s="91">
        <f>IF(N411="nulová",J411,0)</f>
        <v>0</v>
      </c>
      <c r="BJ411" s="7" t="s">
        <v>85</v>
      </c>
      <c r="BK411" s="91">
        <f>ROUND(I411*H411,2)</f>
        <v>0</v>
      </c>
      <c r="BL411" s="7" t="s">
        <v>167</v>
      </c>
      <c r="BM411" s="90" t="s">
        <v>645</v>
      </c>
    </row>
    <row r="412" spans="2:65" s="14" customFormat="1" x14ac:dyDescent="0.2">
      <c r="B412" s="15"/>
      <c r="D412" s="92" t="s">
        <v>169</v>
      </c>
      <c r="F412" s="93" t="s">
        <v>646</v>
      </c>
      <c r="I412" s="143"/>
      <c r="L412" s="15"/>
      <c r="M412" s="94"/>
      <c r="T412" s="95"/>
      <c r="AT412" s="7" t="s">
        <v>169</v>
      </c>
      <c r="AU412" s="7" t="s">
        <v>85</v>
      </c>
    </row>
    <row r="413" spans="2:65" s="14" customFormat="1" ht="44.25" customHeight="1" x14ac:dyDescent="0.2">
      <c r="B413" s="15"/>
      <c r="C413" s="80" t="s">
        <v>647</v>
      </c>
      <c r="D413" s="80" t="s">
        <v>162</v>
      </c>
      <c r="E413" s="81" t="s">
        <v>648</v>
      </c>
      <c r="F413" s="82" t="s">
        <v>649</v>
      </c>
      <c r="G413" s="83" t="s">
        <v>198</v>
      </c>
      <c r="H413" s="84">
        <v>2531.1019999999999</v>
      </c>
      <c r="I413" s="142"/>
      <c r="J413" s="85">
        <f>ROUND(I413*H413,2)</f>
        <v>0</v>
      </c>
      <c r="K413" s="82" t="s">
        <v>166</v>
      </c>
      <c r="L413" s="15"/>
      <c r="M413" s="86" t="s">
        <v>3</v>
      </c>
      <c r="N413" s="87" t="s">
        <v>44</v>
      </c>
      <c r="O413" s="88">
        <v>6.0000000000000001E-3</v>
      </c>
      <c r="P413" s="88">
        <f>O413*H413</f>
        <v>15.186612</v>
      </c>
      <c r="Q413" s="88">
        <v>0</v>
      </c>
      <c r="R413" s="88">
        <f>Q413*H413</f>
        <v>0</v>
      </c>
      <c r="S413" s="88">
        <v>0</v>
      </c>
      <c r="T413" s="89">
        <f>S413*H413</f>
        <v>0</v>
      </c>
      <c r="AR413" s="90" t="s">
        <v>167</v>
      </c>
      <c r="AT413" s="90" t="s">
        <v>162</v>
      </c>
      <c r="AU413" s="90" t="s">
        <v>85</v>
      </c>
      <c r="AY413" s="7" t="s">
        <v>160</v>
      </c>
      <c r="BE413" s="91">
        <f>IF(N413="základní",J413,0)</f>
        <v>0</v>
      </c>
      <c r="BF413" s="91">
        <f>IF(N413="snížená",J413,0)</f>
        <v>0</v>
      </c>
      <c r="BG413" s="91">
        <f>IF(N413="zákl. přenesená",J413,0)</f>
        <v>0</v>
      </c>
      <c r="BH413" s="91">
        <f>IF(N413="sníž. přenesená",J413,0)</f>
        <v>0</v>
      </c>
      <c r="BI413" s="91">
        <f>IF(N413="nulová",J413,0)</f>
        <v>0</v>
      </c>
      <c r="BJ413" s="7" t="s">
        <v>85</v>
      </c>
      <c r="BK413" s="91">
        <f>ROUND(I413*H413,2)</f>
        <v>0</v>
      </c>
      <c r="BL413" s="7" t="s">
        <v>167</v>
      </c>
      <c r="BM413" s="90" t="s">
        <v>650</v>
      </c>
    </row>
    <row r="414" spans="2:65" s="14" customFormat="1" x14ac:dyDescent="0.2">
      <c r="B414" s="15"/>
      <c r="D414" s="92" t="s">
        <v>169</v>
      </c>
      <c r="F414" s="93" t="s">
        <v>651</v>
      </c>
      <c r="I414" s="143"/>
      <c r="L414" s="15"/>
      <c r="M414" s="94"/>
      <c r="T414" s="95"/>
      <c r="AT414" s="7" t="s">
        <v>169</v>
      </c>
      <c r="AU414" s="7" t="s">
        <v>85</v>
      </c>
    </row>
    <row r="415" spans="2:65" s="103" customFormat="1" x14ac:dyDescent="0.2">
      <c r="B415" s="104"/>
      <c r="D415" s="98" t="s">
        <v>171</v>
      </c>
      <c r="E415" s="105" t="s">
        <v>3</v>
      </c>
      <c r="F415" s="106" t="s">
        <v>652</v>
      </c>
      <c r="H415" s="107">
        <v>2531.1019999999999</v>
      </c>
      <c r="I415" s="145"/>
      <c r="L415" s="104"/>
      <c r="M415" s="108"/>
      <c r="T415" s="109"/>
      <c r="AT415" s="105" t="s">
        <v>171</v>
      </c>
      <c r="AU415" s="105" t="s">
        <v>85</v>
      </c>
      <c r="AV415" s="103" t="s">
        <v>85</v>
      </c>
      <c r="AW415" s="103" t="s">
        <v>33</v>
      </c>
      <c r="AX415" s="103" t="s">
        <v>80</v>
      </c>
      <c r="AY415" s="105" t="s">
        <v>160</v>
      </c>
    </row>
    <row r="416" spans="2:65" s="14" customFormat="1" ht="37.9" customHeight="1" x14ac:dyDescent="0.2">
      <c r="B416" s="15"/>
      <c r="C416" s="80" t="s">
        <v>653</v>
      </c>
      <c r="D416" s="80" t="s">
        <v>162</v>
      </c>
      <c r="E416" s="81" t="s">
        <v>654</v>
      </c>
      <c r="F416" s="82" t="s">
        <v>655</v>
      </c>
      <c r="G416" s="83" t="s">
        <v>198</v>
      </c>
      <c r="H416" s="84">
        <v>183.447</v>
      </c>
      <c r="I416" s="142"/>
      <c r="J416" s="85">
        <f>ROUND(I416*H416,2)</f>
        <v>0</v>
      </c>
      <c r="K416" s="82" t="s">
        <v>166</v>
      </c>
      <c r="L416" s="15"/>
      <c r="M416" s="86" t="s">
        <v>3</v>
      </c>
      <c r="N416" s="87" t="s">
        <v>44</v>
      </c>
      <c r="O416" s="88">
        <v>0.255</v>
      </c>
      <c r="P416" s="88">
        <f>O416*H416</f>
        <v>46.778984999999999</v>
      </c>
      <c r="Q416" s="88">
        <v>0</v>
      </c>
      <c r="R416" s="88">
        <f>Q416*H416</f>
        <v>0</v>
      </c>
      <c r="S416" s="88">
        <v>0</v>
      </c>
      <c r="T416" s="89">
        <f>S416*H416</f>
        <v>0</v>
      </c>
      <c r="AR416" s="90" t="s">
        <v>167</v>
      </c>
      <c r="AT416" s="90" t="s">
        <v>162</v>
      </c>
      <c r="AU416" s="90" t="s">
        <v>85</v>
      </c>
      <c r="AY416" s="7" t="s">
        <v>160</v>
      </c>
      <c r="BE416" s="91">
        <f>IF(N416="základní",J416,0)</f>
        <v>0</v>
      </c>
      <c r="BF416" s="91">
        <f>IF(N416="snížená",J416,0)</f>
        <v>0</v>
      </c>
      <c r="BG416" s="91">
        <f>IF(N416="zákl. přenesená",J416,0)</f>
        <v>0</v>
      </c>
      <c r="BH416" s="91">
        <f>IF(N416="sníž. přenesená",J416,0)</f>
        <v>0</v>
      </c>
      <c r="BI416" s="91">
        <f>IF(N416="nulová",J416,0)</f>
        <v>0</v>
      </c>
      <c r="BJ416" s="7" t="s">
        <v>85</v>
      </c>
      <c r="BK416" s="91">
        <f>ROUND(I416*H416,2)</f>
        <v>0</v>
      </c>
      <c r="BL416" s="7" t="s">
        <v>167</v>
      </c>
      <c r="BM416" s="90" t="s">
        <v>656</v>
      </c>
    </row>
    <row r="417" spans="2:65" s="14" customFormat="1" x14ac:dyDescent="0.2">
      <c r="B417" s="15"/>
      <c r="D417" s="92" t="s">
        <v>169</v>
      </c>
      <c r="F417" s="93" t="s">
        <v>657</v>
      </c>
      <c r="I417" s="143"/>
      <c r="L417" s="15"/>
      <c r="M417" s="94"/>
      <c r="T417" s="95"/>
      <c r="AT417" s="7" t="s">
        <v>169</v>
      </c>
      <c r="AU417" s="7" t="s">
        <v>85</v>
      </c>
    </row>
    <row r="418" spans="2:65" s="14" customFormat="1" ht="49.15" customHeight="1" x14ac:dyDescent="0.2">
      <c r="B418" s="15"/>
      <c r="C418" s="80" t="s">
        <v>658</v>
      </c>
      <c r="D418" s="80" t="s">
        <v>162</v>
      </c>
      <c r="E418" s="81" t="s">
        <v>659</v>
      </c>
      <c r="F418" s="82" t="s">
        <v>660</v>
      </c>
      <c r="G418" s="83" t="s">
        <v>198</v>
      </c>
      <c r="H418" s="84">
        <v>180.79300000000001</v>
      </c>
      <c r="I418" s="142"/>
      <c r="J418" s="85">
        <f>ROUND(I418*H418,2)</f>
        <v>0</v>
      </c>
      <c r="K418" s="82" t="s">
        <v>166</v>
      </c>
      <c r="L418" s="15"/>
      <c r="M418" s="86" t="s">
        <v>3</v>
      </c>
      <c r="N418" s="87" t="s">
        <v>44</v>
      </c>
      <c r="O418" s="88">
        <v>0</v>
      </c>
      <c r="P418" s="88">
        <f>O418*H418</f>
        <v>0</v>
      </c>
      <c r="Q418" s="88">
        <v>0</v>
      </c>
      <c r="R418" s="88">
        <f>Q418*H418</f>
        <v>0</v>
      </c>
      <c r="S418" s="88">
        <v>0</v>
      </c>
      <c r="T418" s="89">
        <f>S418*H418</f>
        <v>0</v>
      </c>
      <c r="AR418" s="90" t="s">
        <v>167</v>
      </c>
      <c r="AT418" s="90" t="s">
        <v>162</v>
      </c>
      <c r="AU418" s="90" t="s">
        <v>85</v>
      </c>
      <c r="AY418" s="7" t="s">
        <v>160</v>
      </c>
      <c r="BE418" s="91">
        <f>IF(N418="základní",J418,0)</f>
        <v>0</v>
      </c>
      <c r="BF418" s="91">
        <f>IF(N418="snížená",J418,0)</f>
        <v>0</v>
      </c>
      <c r="BG418" s="91">
        <f>IF(N418="zákl. přenesená",J418,0)</f>
        <v>0</v>
      </c>
      <c r="BH418" s="91">
        <f>IF(N418="sníž. přenesená",J418,0)</f>
        <v>0</v>
      </c>
      <c r="BI418" s="91">
        <f>IF(N418="nulová",J418,0)</f>
        <v>0</v>
      </c>
      <c r="BJ418" s="7" t="s">
        <v>85</v>
      </c>
      <c r="BK418" s="91">
        <f>ROUND(I418*H418,2)</f>
        <v>0</v>
      </c>
      <c r="BL418" s="7" t="s">
        <v>167</v>
      </c>
      <c r="BM418" s="90" t="s">
        <v>661</v>
      </c>
    </row>
    <row r="419" spans="2:65" s="14" customFormat="1" x14ac:dyDescent="0.2">
      <c r="B419" s="15"/>
      <c r="D419" s="92" t="s">
        <v>169</v>
      </c>
      <c r="F419" s="93" t="s">
        <v>662</v>
      </c>
      <c r="I419" s="143"/>
      <c r="L419" s="15"/>
      <c r="M419" s="94"/>
      <c r="T419" s="95"/>
      <c r="AT419" s="7" t="s">
        <v>169</v>
      </c>
      <c r="AU419" s="7" t="s">
        <v>85</v>
      </c>
    </row>
    <row r="420" spans="2:65" s="68" customFormat="1" ht="22.9" customHeight="1" x14ac:dyDescent="0.2">
      <c r="B420" s="69"/>
      <c r="D420" s="70" t="s">
        <v>71</v>
      </c>
      <c r="E420" s="78" t="s">
        <v>663</v>
      </c>
      <c r="F420" s="78" t="s">
        <v>664</v>
      </c>
      <c r="I420" s="147"/>
      <c r="J420" s="79">
        <f>BK420</f>
        <v>0</v>
      </c>
      <c r="L420" s="69"/>
      <c r="M420" s="73"/>
      <c r="P420" s="74">
        <f>SUM(P421:P422)</f>
        <v>42.386456000000003</v>
      </c>
      <c r="R420" s="74">
        <f>SUM(R421:R422)</f>
        <v>0</v>
      </c>
      <c r="T420" s="75">
        <f>SUM(T421:T422)</f>
        <v>0</v>
      </c>
      <c r="AR420" s="70" t="s">
        <v>80</v>
      </c>
      <c r="AT420" s="76" t="s">
        <v>71</v>
      </c>
      <c r="AU420" s="76" t="s">
        <v>80</v>
      </c>
      <c r="AY420" s="70" t="s">
        <v>160</v>
      </c>
      <c r="BK420" s="77">
        <f>SUM(BK421:BK422)</f>
        <v>0</v>
      </c>
    </row>
    <row r="421" spans="2:65" s="14" customFormat="1" ht="55.5" customHeight="1" x14ac:dyDescent="0.2">
      <c r="B421" s="15"/>
      <c r="C421" s="80" t="s">
        <v>665</v>
      </c>
      <c r="D421" s="80" t="s">
        <v>162</v>
      </c>
      <c r="E421" s="81" t="s">
        <v>666</v>
      </c>
      <c r="F421" s="82" t="s">
        <v>667</v>
      </c>
      <c r="G421" s="83" t="s">
        <v>198</v>
      </c>
      <c r="H421" s="84">
        <v>129.227</v>
      </c>
      <c r="I421" s="142"/>
      <c r="J421" s="85">
        <f>ROUND(I421*H421,2)</f>
        <v>0</v>
      </c>
      <c r="K421" s="82" t="s">
        <v>166</v>
      </c>
      <c r="L421" s="15"/>
      <c r="M421" s="86" t="s">
        <v>3</v>
      </c>
      <c r="N421" s="87" t="s">
        <v>44</v>
      </c>
      <c r="O421" s="88">
        <v>0.32800000000000001</v>
      </c>
      <c r="P421" s="88">
        <f>O421*H421</f>
        <v>42.386456000000003</v>
      </c>
      <c r="Q421" s="88">
        <v>0</v>
      </c>
      <c r="R421" s="88">
        <f>Q421*H421</f>
        <v>0</v>
      </c>
      <c r="S421" s="88">
        <v>0</v>
      </c>
      <c r="T421" s="89">
        <f>S421*H421</f>
        <v>0</v>
      </c>
      <c r="AR421" s="90" t="s">
        <v>167</v>
      </c>
      <c r="AT421" s="90" t="s">
        <v>162</v>
      </c>
      <c r="AU421" s="90" t="s">
        <v>85</v>
      </c>
      <c r="AY421" s="7" t="s">
        <v>160</v>
      </c>
      <c r="BE421" s="91">
        <f>IF(N421="základní",J421,0)</f>
        <v>0</v>
      </c>
      <c r="BF421" s="91">
        <f>IF(N421="snížená",J421,0)</f>
        <v>0</v>
      </c>
      <c r="BG421" s="91">
        <f>IF(N421="zákl. přenesená",J421,0)</f>
        <v>0</v>
      </c>
      <c r="BH421" s="91">
        <f>IF(N421="sníž. přenesená",J421,0)</f>
        <v>0</v>
      </c>
      <c r="BI421" s="91">
        <f>IF(N421="nulová",J421,0)</f>
        <v>0</v>
      </c>
      <c r="BJ421" s="7" t="s">
        <v>85</v>
      </c>
      <c r="BK421" s="91">
        <f>ROUND(I421*H421,2)</f>
        <v>0</v>
      </c>
      <c r="BL421" s="7" t="s">
        <v>167</v>
      </c>
      <c r="BM421" s="90" t="s">
        <v>668</v>
      </c>
    </row>
    <row r="422" spans="2:65" s="14" customFormat="1" x14ac:dyDescent="0.2">
      <c r="B422" s="15"/>
      <c r="D422" s="92" t="s">
        <v>169</v>
      </c>
      <c r="F422" s="93" t="s">
        <v>669</v>
      </c>
      <c r="I422" s="143"/>
      <c r="L422" s="15"/>
      <c r="M422" s="94"/>
      <c r="T422" s="95"/>
      <c r="AT422" s="7" t="s">
        <v>169</v>
      </c>
      <c r="AU422" s="7" t="s">
        <v>85</v>
      </c>
    </row>
    <row r="423" spans="2:65" s="68" customFormat="1" ht="25.9" customHeight="1" x14ac:dyDescent="0.2">
      <c r="B423" s="69"/>
      <c r="D423" s="70" t="s">
        <v>71</v>
      </c>
      <c r="E423" s="71" t="s">
        <v>670</v>
      </c>
      <c r="F423" s="71" t="s">
        <v>671</v>
      </c>
      <c r="I423" s="147"/>
      <c r="J423" s="72">
        <f>BK423</f>
        <v>0</v>
      </c>
      <c r="L423" s="69"/>
      <c r="M423" s="73"/>
      <c r="P423" s="74">
        <f>P424+P438+P447+P484+P486+P488+P491+P592+P608+P681+P689+P746+P776+P788+P796+P804</f>
        <v>8717.6747509999987</v>
      </c>
      <c r="R423" s="74">
        <f>R424+R438+R447+R484+R486+R488+R491+R592+R608+R681+R689+R746+R776+R788+R796+R804</f>
        <v>34.156280530000004</v>
      </c>
      <c r="T423" s="75">
        <f>T424+T438+T447+T484+T486+T488+T491+T592+T608+T681+T689+T746+T776+T788+T796+T804</f>
        <v>3.3484398399999993</v>
      </c>
      <c r="AR423" s="70" t="s">
        <v>85</v>
      </c>
      <c r="AT423" s="76" t="s">
        <v>71</v>
      </c>
      <c r="AU423" s="76" t="s">
        <v>72</v>
      </c>
      <c r="AY423" s="70" t="s">
        <v>160</v>
      </c>
      <c r="BK423" s="77">
        <f>BK424+BK438+BK447+BK484+BK486+BK488+BK491+BK592+BK608+BK681+BK689+BK746+BK776+BK788+BK796+BK804</f>
        <v>0</v>
      </c>
    </row>
    <row r="424" spans="2:65" s="68" customFormat="1" ht="22.9" customHeight="1" x14ac:dyDescent="0.2">
      <c r="B424" s="69"/>
      <c r="D424" s="70" t="s">
        <v>71</v>
      </c>
      <c r="E424" s="78" t="s">
        <v>672</v>
      </c>
      <c r="F424" s="78" t="s">
        <v>673</v>
      </c>
      <c r="I424" s="147"/>
      <c r="J424" s="79">
        <f>BK424</f>
        <v>0</v>
      </c>
      <c r="L424" s="69"/>
      <c r="M424" s="73"/>
      <c r="P424" s="74">
        <f>SUM(P425:P437)</f>
        <v>159.244653</v>
      </c>
      <c r="R424" s="74">
        <f>SUM(R425:R437)</f>
        <v>0.16858399999999998</v>
      </c>
      <c r="T424" s="75">
        <f>SUM(T425:T437)</f>
        <v>0</v>
      </c>
      <c r="AR424" s="70" t="s">
        <v>85</v>
      </c>
      <c r="AT424" s="76" t="s">
        <v>71</v>
      </c>
      <c r="AU424" s="76" t="s">
        <v>80</v>
      </c>
      <c r="AY424" s="70" t="s">
        <v>160</v>
      </c>
      <c r="BK424" s="77">
        <f>SUM(BK425:BK437)</f>
        <v>0</v>
      </c>
    </row>
    <row r="425" spans="2:65" s="14" customFormat="1" ht="24.2" customHeight="1" x14ac:dyDescent="0.2">
      <c r="B425" s="15"/>
      <c r="C425" s="80" t="s">
        <v>674</v>
      </c>
      <c r="D425" s="80" t="s">
        <v>162</v>
      </c>
      <c r="E425" s="81" t="s">
        <v>675</v>
      </c>
      <c r="F425" s="82" t="s">
        <v>676</v>
      </c>
      <c r="G425" s="83" t="s">
        <v>212</v>
      </c>
      <c r="H425" s="84">
        <v>16</v>
      </c>
      <c r="I425" s="142"/>
      <c r="J425" s="85">
        <f>ROUND(I425*H425,2)</f>
        <v>0</v>
      </c>
      <c r="K425" s="82" t="s">
        <v>166</v>
      </c>
      <c r="L425" s="15"/>
      <c r="M425" s="86" t="s">
        <v>3</v>
      </c>
      <c r="N425" s="87" t="s">
        <v>44</v>
      </c>
      <c r="O425" s="88">
        <v>9.7000000000000003E-2</v>
      </c>
      <c r="P425" s="88">
        <f>O425*H425</f>
        <v>1.552</v>
      </c>
      <c r="Q425" s="88">
        <v>4.0000000000000003E-5</v>
      </c>
      <c r="R425" s="88">
        <f>Q425*H425</f>
        <v>6.4000000000000005E-4</v>
      </c>
      <c r="S425" s="88">
        <v>0</v>
      </c>
      <c r="T425" s="89">
        <f>S425*H425</f>
        <v>0</v>
      </c>
      <c r="AR425" s="90" t="s">
        <v>274</v>
      </c>
      <c r="AT425" s="90" t="s">
        <v>162</v>
      </c>
      <c r="AU425" s="90" t="s">
        <v>85</v>
      </c>
      <c r="AY425" s="7" t="s">
        <v>160</v>
      </c>
      <c r="BE425" s="91">
        <f>IF(N425="základní",J425,0)</f>
        <v>0</v>
      </c>
      <c r="BF425" s="91">
        <f>IF(N425="snížená",J425,0)</f>
        <v>0</v>
      </c>
      <c r="BG425" s="91">
        <f>IF(N425="zákl. přenesená",J425,0)</f>
        <v>0</v>
      </c>
      <c r="BH425" s="91">
        <f>IF(N425="sníž. přenesená",J425,0)</f>
        <v>0</v>
      </c>
      <c r="BI425" s="91">
        <f>IF(N425="nulová",J425,0)</f>
        <v>0</v>
      </c>
      <c r="BJ425" s="7" t="s">
        <v>85</v>
      </c>
      <c r="BK425" s="91">
        <f>ROUND(I425*H425,2)</f>
        <v>0</v>
      </c>
      <c r="BL425" s="7" t="s">
        <v>274</v>
      </c>
      <c r="BM425" s="90" t="s">
        <v>677</v>
      </c>
    </row>
    <row r="426" spans="2:65" s="14" customFormat="1" x14ac:dyDescent="0.2">
      <c r="B426" s="15"/>
      <c r="D426" s="92" t="s">
        <v>169</v>
      </c>
      <c r="F426" s="93" t="s">
        <v>678</v>
      </c>
      <c r="I426" s="143"/>
      <c r="L426" s="15"/>
      <c r="M426" s="94"/>
      <c r="T426" s="95"/>
      <c r="AT426" s="7" t="s">
        <v>169</v>
      </c>
      <c r="AU426" s="7" t="s">
        <v>85</v>
      </c>
    </row>
    <row r="427" spans="2:65" s="103" customFormat="1" x14ac:dyDescent="0.2">
      <c r="B427" s="104"/>
      <c r="D427" s="98" t="s">
        <v>171</v>
      </c>
      <c r="E427" s="105" t="s">
        <v>3</v>
      </c>
      <c r="F427" s="106" t="s">
        <v>274</v>
      </c>
      <c r="H427" s="107">
        <v>16</v>
      </c>
      <c r="I427" s="145"/>
      <c r="L427" s="104"/>
      <c r="M427" s="108"/>
      <c r="T427" s="109"/>
      <c r="AT427" s="105" t="s">
        <v>171</v>
      </c>
      <c r="AU427" s="105" t="s">
        <v>85</v>
      </c>
      <c r="AV427" s="103" t="s">
        <v>85</v>
      </c>
      <c r="AW427" s="103" t="s">
        <v>33</v>
      </c>
      <c r="AX427" s="103" t="s">
        <v>80</v>
      </c>
      <c r="AY427" s="105" t="s">
        <v>160</v>
      </c>
    </row>
    <row r="428" spans="2:65" s="14" customFormat="1" ht="16.5" customHeight="1" x14ac:dyDescent="0.2">
      <c r="B428" s="15"/>
      <c r="C428" s="117" t="s">
        <v>679</v>
      </c>
      <c r="D428" s="117" t="s">
        <v>344</v>
      </c>
      <c r="E428" s="118" t="s">
        <v>680</v>
      </c>
      <c r="F428" s="119" t="s">
        <v>681</v>
      </c>
      <c r="G428" s="120" t="s">
        <v>212</v>
      </c>
      <c r="H428" s="121">
        <v>19.536000000000001</v>
      </c>
      <c r="I428" s="148"/>
      <c r="J428" s="122">
        <f>ROUND(I428*H428,2)</f>
        <v>0</v>
      </c>
      <c r="K428" s="119" t="s">
        <v>166</v>
      </c>
      <c r="L428" s="123"/>
      <c r="M428" s="124" t="s">
        <v>3</v>
      </c>
      <c r="N428" s="125" t="s">
        <v>44</v>
      </c>
      <c r="O428" s="88">
        <v>0</v>
      </c>
      <c r="P428" s="88">
        <f>O428*H428</f>
        <v>0</v>
      </c>
      <c r="Q428" s="88">
        <v>5.0000000000000001E-4</v>
      </c>
      <c r="R428" s="88">
        <f>Q428*H428</f>
        <v>9.7680000000000006E-3</v>
      </c>
      <c r="S428" s="88">
        <v>0</v>
      </c>
      <c r="T428" s="89">
        <f>S428*H428</f>
        <v>0</v>
      </c>
      <c r="AR428" s="90" t="s">
        <v>401</v>
      </c>
      <c r="AT428" s="90" t="s">
        <v>344</v>
      </c>
      <c r="AU428" s="90" t="s">
        <v>85</v>
      </c>
      <c r="AY428" s="7" t="s">
        <v>160</v>
      </c>
      <c r="BE428" s="91">
        <f>IF(N428="základní",J428,0)</f>
        <v>0</v>
      </c>
      <c r="BF428" s="91">
        <f>IF(N428="snížená",J428,0)</f>
        <v>0</v>
      </c>
      <c r="BG428" s="91">
        <f>IF(N428="zákl. přenesená",J428,0)</f>
        <v>0</v>
      </c>
      <c r="BH428" s="91">
        <f>IF(N428="sníž. přenesená",J428,0)</f>
        <v>0</v>
      </c>
      <c r="BI428" s="91">
        <f>IF(N428="nulová",J428,0)</f>
        <v>0</v>
      </c>
      <c r="BJ428" s="7" t="s">
        <v>85</v>
      </c>
      <c r="BK428" s="91">
        <f>ROUND(I428*H428,2)</f>
        <v>0</v>
      </c>
      <c r="BL428" s="7" t="s">
        <v>274</v>
      </c>
      <c r="BM428" s="90" t="s">
        <v>682</v>
      </c>
    </row>
    <row r="429" spans="2:65" s="103" customFormat="1" x14ac:dyDescent="0.2">
      <c r="B429" s="104"/>
      <c r="D429" s="98" t="s">
        <v>171</v>
      </c>
      <c r="F429" s="106" t="s">
        <v>683</v>
      </c>
      <c r="H429" s="107">
        <v>19.536000000000001</v>
      </c>
      <c r="I429" s="145"/>
      <c r="L429" s="104"/>
      <c r="M429" s="108"/>
      <c r="T429" s="109"/>
      <c r="AT429" s="105" t="s">
        <v>171</v>
      </c>
      <c r="AU429" s="105" t="s">
        <v>85</v>
      </c>
      <c r="AV429" s="103" t="s">
        <v>85</v>
      </c>
      <c r="AW429" s="103" t="s">
        <v>4</v>
      </c>
      <c r="AX429" s="103" t="s">
        <v>80</v>
      </c>
      <c r="AY429" s="105" t="s">
        <v>160</v>
      </c>
    </row>
    <row r="430" spans="2:65" s="14" customFormat="1" ht="24.2" customHeight="1" x14ac:dyDescent="0.2">
      <c r="B430" s="15"/>
      <c r="C430" s="80" t="s">
        <v>684</v>
      </c>
      <c r="D430" s="80" t="s">
        <v>162</v>
      </c>
      <c r="E430" s="81" t="s">
        <v>685</v>
      </c>
      <c r="F430" s="82" t="s">
        <v>686</v>
      </c>
      <c r="G430" s="83" t="s">
        <v>397</v>
      </c>
      <c r="H430" s="84">
        <v>10</v>
      </c>
      <c r="I430" s="142"/>
      <c r="J430" s="85">
        <f>ROUND(I430*H430,2)</f>
        <v>0</v>
      </c>
      <c r="K430" s="82" t="s">
        <v>166</v>
      </c>
      <c r="L430" s="15"/>
      <c r="M430" s="86" t="s">
        <v>3</v>
      </c>
      <c r="N430" s="87" t="s">
        <v>44</v>
      </c>
      <c r="O430" s="88">
        <v>8.4000000000000005E-2</v>
      </c>
      <c r="P430" s="88">
        <f>O430*H430</f>
        <v>0.84000000000000008</v>
      </c>
      <c r="Q430" s="88">
        <v>1.6000000000000001E-4</v>
      </c>
      <c r="R430" s="88">
        <f>Q430*H430</f>
        <v>1.6000000000000001E-3</v>
      </c>
      <c r="S430" s="88">
        <v>0</v>
      </c>
      <c r="T430" s="89">
        <f>S430*H430</f>
        <v>0</v>
      </c>
      <c r="AR430" s="90" t="s">
        <v>274</v>
      </c>
      <c r="AT430" s="90" t="s">
        <v>162</v>
      </c>
      <c r="AU430" s="90" t="s">
        <v>85</v>
      </c>
      <c r="AY430" s="7" t="s">
        <v>160</v>
      </c>
      <c r="BE430" s="91">
        <f>IF(N430="základní",J430,0)</f>
        <v>0</v>
      </c>
      <c r="BF430" s="91">
        <f>IF(N430="snížená",J430,0)</f>
        <v>0</v>
      </c>
      <c r="BG430" s="91">
        <f>IF(N430="zákl. přenesená",J430,0)</f>
        <v>0</v>
      </c>
      <c r="BH430" s="91">
        <f>IF(N430="sníž. přenesená",J430,0)</f>
        <v>0</v>
      </c>
      <c r="BI430" s="91">
        <f>IF(N430="nulová",J430,0)</f>
        <v>0</v>
      </c>
      <c r="BJ430" s="7" t="s">
        <v>85</v>
      </c>
      <c r="BK430" s="91">
        <f>ROUND(I430*H430,2)</f>
        <v>0</v>
      </c>
      <c r="BL430" s="7" t="s">
        <v>274</v>
      </c>
      <c r="BM430" s="90" t="s">
        <v>687</v>
      </c>
    </row>
    <row r="431" spans="2:65" s="14" customFormat="1" x14ac:dyDescent="0.2">
      <c r="B431" s="15"/>
      <c r="D431" s="92" t="s">
        <v>169</v>
      </c>
      <c r="F431" s="93" t="s">
        <v>688</v>
      </c>
      <c r="I431" s="143"/>
      <c r="L431" s="15"/>
      <c r="M431" s="94"/>
      <c r="T431" s="95"/>
      <c r="AT431" s="7" t="s">
        <v>169</v>
      </c>
      <c r="AU431" s="7" t="s">
        <v>85</v>
      </c>
    </row>
    <row r="432" spans="2:65" s="14" customFormat="1" ht="33" customHeight="1" x14ac:dyDescent="0.2">
      <c r="B432" s="15"/>
      <c r="C432" s="80" t="s">
        <v>689</v>
      </c>
      <c r="D432" s="80" t="s">
        <v>162</v>
      </c>
      <c r="E432" s="81" t="s">
        <v>690</v>
      </c>
      <c r="F432" s="82" t="s">
        <v>691</v>
      </c>
      <c r="G432" s="83" t="s">
        <v>212</v>
      </c>
      <c r="H432" s="84">
        <v>313.15199999999999</v>
      </c>
      <c r="I432" s="142"/>
      <c r="J432" s="85">
        <f>ROUND(I432*H432,2)</f>
        <v>0</v>
      </c>
      <c r="K432" s="82" t="s">
        <v>166</v>
      </c>
      <c r="L432" s="15"/>
      <c r="M432" s="86" t="s">
        <v>3</v>
      </c>
      <c r="N432" s="87" t="s">
        <v>44</v>
      </c>
      <c r="O432" s="88">
        <v>0.5</v>
      </c>
      <c r="P432" s="88">
        <f>O432*H432</f>
        <v>156.57599999999999</v>
      </c>
      <c r="Q432" s="88">
        <v>0</v>
      </c>
      <c r="R432" s="88">
        <f>Q432*H432</f>
        <v>0</v>
      </c>
      <c r="S432" s="88">
        <v>0</v>
      </c>
      <c r="T432" s="89">
        <f>S432*H432</f>
        <v>0</v>
      </c>
      <c r="AR432" s="90" t="s">
        <v>274</v>
      </c>
      <c r="AT432" s="90" t="s">
        <v>162</v>
      </c>
      <c r="AU432" s="90" t="s">
        <v>85</v>
      </c>
      <c r="AY432" s="7" t="s">
        <v>160</v>
      </c>
      <c r="BE432" s="91">
        <f>IF(N432="základní",J432,0)</f>
        <v>0</v>
      </c>
      <c r="BF432" s="91">
        <f>IF(N432="snížená",J432,0)</f>
        <v>0</v>
      </c>
      <c r="BG432" s="91">
        <f>IF(N432="zákl. přenesená",J432,0)</f>
        <v>0</v>
      </c>
      <c r="BH432" s="91">
        <f>IF(N432="sníž. přenesená",J432,0)</f>
        <v>0</v>
      </c>
      <c r="BI432" s="91">
        <f>IF(N432="nulová",J432,0)</f>
        <v>0</v>
      </c>
      <c r="BJ432" s="7" t="s">
        <v>85</v>
      </c>
      <c r="BK432" s="91">
        <f>ROUND(I432*H432,2)</f>
        <v>0</v>
      </c>
      <c r="BL432" s="7" t="s">
        <v>274</v>
      </c>
      <c r="BM432" s="90" t="s">
        <v>692</v>
      </c>
    </row>
    <row r="433" spans="2:65" s="14" customFormat="1" x14ac:dyDescent="0.2">
      <c r="B433" s="15"/>
      <c r="D433" s="92" t="s">
        <v>169</v>
      </c>
      <c r="F433" s="93" t="s">
        <v>693</v>
      </c>
      <c r="I433" s="143"/>
      <c r="L433" s="15"/>
      <c r="M433" s="94"/>
      <c r="T433" s="95"/>
      <c r="AT433" s="7" t="s">
        <v>169</v>
      </c>
      <c r="AU433" s="7" t="s">
        <v>85</v>
      </c>
    </row>
    <row r="434" spans="2:65" s="14" customFormat="1" ht="24.2" customHeight="1" x14ac:dyDescent="0.2">
      <c r="B434" s="15"/>
      <c r="C434" s="117" t="s">
        <v>694</v>
      </c>
      <c r="D434" s="117" t="s">
        <v>344</v>
      </c>
      <c r="E434" s="118" t="s">
        <v>695</v>
      </c>
      <c r="F434" s="119" t="s">
        <v>696</v>
      </c>
      <c r="G434" s="120" t="s">
        <v>697</v>
      </c>
      <c r="H434" s="121">
        <v>156.57599999999999</v>
      </c>
      <c r="I434" s="148"/>
      <c r="J434" s="122">
        <f>ROUND(I434*H434,2)</f>
        <v>0</v>
      </c>
      <c r="K434" s="119" t="s">
        <v>166</v>
      </c>
      <c r="L434" s="123"/>
      <c r="M434" s="124" t="s">
        <v>3</v>
      </c>
      <c r="N434" s="125" t="s">
        <v>44</v>
      </c>
      <c r="O434" s="88">
        <v>0</v>
      </c>
      <c r="P434" s="88">
        <f>O434*H434</f>
        <v>0</v>
      </c>
      <c r="Q434" s="88">
        <v>1E-3</v>
      </c>
      <c r="R434" s="88">
        <f>Q434*H434</f>
        <v>0.15657599999999999</v>
      </c>
      <c r="S434" s="88">
        <v>0</v>
      </c>
      <c r="T434" s="89">
        <f>S434*H434</f>
        <v>0</v>
      </c>
      <c r="AR434" s="90" t="s">
        <v>401</v>
      </c>
      <c r="AT434" s="90" t="s">
        <v>344</v>
      </c>
      <c r="AU434" s="90" t="s">
        <v>85</v>
      </c>
      <c r="AY434" s="7" t="s">
        <v>160</v>
      </c>
      <c r="BE434" s="91">
        <f>IF(N434="základní",J434,0)</f>
        <v>0</v>
      </c>
      <c r="BF434" s="91">
        <f>IF(N434="snížená",J434,0)</f>
        <v>0</v>
      </c>
      <c r="BG434" s="91">
        <f>IF(N434="zákl. přenesená",J434,0)</f>
        <v>0</v>
      </c>
      <c r="BH434" s="91">
        <f>IF(N434="sníž. přenesená",J434,0)</f>
        <v>0</v>
      </c>
      <c r="BI434" s="91">
        <f>IF(N434="nulová",J434,0)</f>
        <v>0</v>
      </c>
      <c r="BJ434" s="7" t="s">
        <v>85</v>
      </c>
      <c r="BK434" s="91">
        <f>ROUND(I434*H434,2)</f>
        <v>0</v>
      </c>
      <c r="BL434" s="7" t="s">
        <v>274</v>
      </c>
      <c r="BM434" s="90" t="s">
        <v>698</v>
      </c>
    </row>
    <row r="435" spans="2:65" s="103" customFormat="1" x14ac:dyDescent="0.2">
      <c r="B435" s="104"/>
      <c r="D435" s="98" t="s">
        <v>171</v>
      </c>
      <c r="F435" s="106" t="s">
        <v>699</v>
      </c>
      <c r="H435" s="107">
        <v>156.57599999999999</v>
      </c>
      <c r="I435" s="145"/>
      <c r="L435" s="104"/>
      <c r="M435" s="108"/>
      <c r="T435" s="109"/>
      <c r="AT435" s="105" t="s">
        <v>171</v>
      </c>
      <c r="AU435" s="105" t="s">
        <v>85</v>
      </c>
      <c r="AV435" s="103" t="s">
        <v>85</v>
      </c>
      <c r="AW435" s="103" t="s">
        <v>4</v>
      </c>
      <c r="AX435" s="103" t="s">
        <v>80</v>
      </c>
      <c r="AY435" s="105" t="s">
        <v>160</v>
      </c>
    </row>
    <row r="436" spans="2:65" s="14" customFormat="1" ht="49.15" customHeight="1" x14ac:dyDescent="0.2">
      <c r="B436" s="15"/>
      <c r="C436" s="80" t="s">
        <v>700</v>
      </c>
      <c r="D436" s="80" t="s">
        <v>162</v>
      </c>
      <c r="E436" s="81" t="s">
        <v>701</v>
      </c>
      <c r="F436" s="82" t="s">
        <v>702</v>
      </c>
      <c r="G436" s="83" t="s">
        <v>198</v>
      </c>
      <c r="H436" s="84">
        <v>0.16900000000000001</v>
      </c>
      <c r="I436" s="142"/>
      <c r="J436" s="85">
        <f>ROUND(I436*H436,2)</f>
        <v>0</v>
      </c>
      <c r="K436" s="82" t="s">
        <v>166</v>
      </c>
      <c r="L436" s="15"/>
      <c r="M436" s="86" t="s">
        <v>3</v>
      </c>
      <c r="N436" s="87" t="s">
        <v>44</v>
      </c>
      <c r="O436" s="88">
        <v>1.637</v>
      </c>
      <c r="P436" s="88">
        <f>O436*H436</f>
        <v>0.27665300000000004</v>
      </c>
      <c r="Q436" s="88">
        <v>0</v>
      </c>
      <c r="R436" s="88">
        <f>Q436*H436</f>
        <v>0</v>
      </c>
      <c r="S436" s="88">
        <v>0</v>
      </c>
      <c r="T436" s="89">
        <f>S436*H436</f>
        <v>0</v>
      </c>
      <c r="AR436" s="90" t="s">
        <v>274</v>
      </c>
      <c r="AT436" s="90" t="s">
        <v>162</v>
      </c>
      <c r="AU436" s="90" t="s">
        <v>85</v>
      </c>
      <c r="AY436" s="7" t="s">
        <v>160</v>
      </c>
      <c r="BE436" s="91">
        <f>IF(N436="základní",J436,0)</f>
        <v>0</v>
      </c>
      <c r="BF436" s="91">
        <f>IF(N436="snížená",J436,0)</f>
        <v>0</v>
      </c>
      <c r="BG436" s="91">
        <f>IF(N436="zákl. přenesená",J436,0)</f>
        <v>0</v>
      </c>
      <c r="BH436" s="91">
        <f>IF(N436="sníž. přenesená",J436,0)</f>
        <v>0</v>
      </c>
      <c r="BI436" s="91">
        <f>IF(N436="nulová",J436,0)</f>
        <v>0</v>
      </c>
      <c r="BJ436" s="7" t="s">
        <v>85</v>
      </c>
      <c r="BK436" s="91">
        <f>ROUND(I436*H436,2)</f>
        <v>0</v>
      </c>
      <c r="BL436" s="7" t="s">
        <v>274</v>
      </c>
      <c r="BM436" s="90" t="s">
        <v>703</v>
      </c>
    </row>
    <row r="437" spans="2:65" s="14" customFormat="1" x14ac:dyDescent="0.2">
      <c r="B437" s="15"/>
      <c r="D437" s="92" t="s">
        <v>169</v>
      </c>
      <c r="F437" s="93" t="s">
        <v>704</v>
      </c>
      <c r="I437" s="143"/>
      <c r="L437" s="15"/>
      <c r="M437" s="94"/>
      <c r="T437" s="95"/>
      <c r="AT437" s="7" t="s">
        <v>169</v>
      </c>
      <c r="AU437" s="7" t="s">
        <v>85</v>
      </c>
    </row>
    <row r="438" spans="2:65" s="68" customFormat="1" ht="22.9" customHeight="1" x14ac:dyDescent="0.2">
      <c r="B438" s="69"/>
      <c r="D438" s="70" t="s">
        <v>71</v>
      </c>
      <c r="E438" s="78" t="s">
        <v>705</v>
      </c>
      <c r="F438" s="78" t="s">
        <v>706</v>
      </c>
      <c r="I438" s="147"/>
      <c r="J438" s="79">
        <f>BK438</f>
        <v>0</v>
      </c>
      <c r="L438" s="69"/>
      <c r="M438" s="73"/>
      <c r="P438" s="74">
        <f>SUM(P439:P446)</f>
        <v>127.97778000000001</v>
      </c>
      <c r="R438" s="74">
        <f>SUM(R439:R446)</f>
        <v>0.10765282000000001</v>
      </c>
      <c r="T438" s="75">
        <f>SUM(T439:T446)</f>
        <v>0</v>
      </c>
      <c r="AR438" s="70" t="s">
        <v>85</v>
      </c>
      <c r="AT438" s="76" t="s">
        <v>71</v>
      </c>
      <c r="AU438" s="76" t="s">
        <v>80</v>
      </c>
      <c r="AY438" s="70" t="s">
        <v>160</v>
      </c>
      <c r="BK438" s="77">
        <f>SUM(BK439:BK446)</f>
        <v>0</v>
      </c>
    </row>
    <row r="439" spans="2:65" s="14" customFormat="1" ht="24.2" customHeight="1" x14ac:dyDescent="0.2">
      <c r="B439" s="15"/>
      <c r="C439" s="80" t="s">
        <v>707</v>
      </c>
      <c r="D439" s="80" t="s">
        <v>162</v>
      </c>
      <c r="E439" s="81" t="s">
        <v>708</v>
      </c>
      <c r="F439" s="82" t="s">
        <v>709</v>
      </c>
      <c r="G439" s="83" t="s">
        <v>212</v>
      </c>
      <c r="H439" s="84">
        <v>375.87</v>
      </c>
      <c r="I439" s="142"/>
      <c r="J439" s="85">
        <f>ROUND(I439*H439,2)</f>
        <v>0</v>
      </c>
      <c r="K439" s="82" t="s">
        <v>166</v>
      </c>
      <c r="L439" s="15"/>
      <c r="M439" s="86" t="s">
        <v>3</v>
      </c>
      <c r="N439" s="87" t="s">
        <v>44</v>
      </c>
      <c r="O439" s="88">
        <v>0.34</v>
      </c>
      <c r="P439" s="88">
        <f>O439*H439</f>
        <v>127.79580000000001</v>
      </c>
      <c r="Q439" s="88">
        <v>3.0000000000000001E-5</v>
      </c>
      <c r="R439" s="88">
        <f>Q439*H439</f>
        <v>1.1276100000000001E-2</v>
      </c>
      <c r="S439" s="88">
        <v>0</v>
      </c>
      <c r="T439" s="89">
        <f>S439*H439</f>
        <v>0</v>
      </c>
      <c r="AR439" s="90" t="s">
        <v>274</v>
      </c>
      <c r="AT439" s="90" t="s">
        <v>162</v>
      </c>
      <c r="AU439" s="90" t="s">
        <v>85</v>
      </c>
      <c r="AY439" s="7" t="s">
        <v>160</v>
      </c>
      <c r="BE439" s="91">
        <f>IF(N439="základní",J439,0)</f>
        <v>0</v>
      </c>
      <c r="BF439" s="91">
        <f>IF(N439="snížená",J439,0)</f>
        <v>0</v>
      </c>
      <c r="BG439" s="91">
        <f>IF(N439="zákl. přenesená",J439,0)</f>
        <v>0</v>
      </c>
      <c r="BH439" s="91">
        <f>IF(N439="sníž. přenesená",J439,0)</f>
        <v>0</v>
      </c>
      <c r="BI439" s="91">
        <f>IF(N439="nulová",J439,0)</f>
        <v>0</v>
      </c>
      <c r="BJ439" s="7" t="s">
        <v>85</v>
      </c>
      <c r="BK439" s="91">
        <f>ROUND(I439*H439,2)</f>
        <v>0</v>
      </c>
      <c r="BL439" s="7" t="s">
        <v>274</v>
      </c>
      <c r="BM439" s="90" t="s">
        <v>710</v>
      </c>
    </row>
    <row r="440" spans="2:65" s="14" customFormat="1" x14ac:dyDescent="0.2">
      <c r="B440" s="15"/>
      <c r="D440" s="92" t="s">
        <v>169</v>
      </c>
      <c r="F440" s="93" t="s">
        <v>711</v>
      </c>
      <c r="I440" s="143"/>
      <c r="L440" s="15"/>
      <c r="M440" s="94"/>
      <c r="T440" s="95"/>
      <c r="AT440" s="7" t="s">
        <v>169</v>
      </c>
      <c r="AU440" s="7" t="s">
        <v>85</v>
      </c>
    </row>
    <row r="441" spans="2:65" s="96" customFormat="1" x14ac:dyDescent="0.2">
      <c r="B441" s="97"/>
      <c r="D441" s="98" t="s">
        <v>171</v>
      </c>
      <c r="E441" s="99" t="s">
        <v>3</v>
      </c>
      <c r="F441" s="100" t="s">
        <v>635</v>
      </c>
      <c r="H441" s="99" t="s">
        <v>3</v>
      </c>
      <c r="I441" s="144"/>
      <c r="L441" s="97"/>
      <c r="M441" s="101"/>
      <c r="T441" s="102"/>
      <c r="AT441" s="99" t="s">
        <v>171</v>
      </c>
      <c r="AU441" s="99" t="s">
        <v>85</v>
      </c>
      <c r="AV441" s="96" t="s">
        <v>80</v>
      </c>
      <c r="AW441" s="96" t="s">
        <v>33</v>
      </c>
      <c r="AX441" s="96" t="s">
        <v>72</v>
      </c>
      <c r="AY441" s="99" t="s">
        <v>160</v>
      </c>
    </row>
    <row r="442" spans="2:65" s="103" customFormat="1" x14ac:dyDescent="0.2">
      <c r="B442" s="104"/>
      <c r="D442" s="98" t="s">
        <v>171</v>
      </c>
      <c r="E442" s="105" t="s">
        <v>3</v>
      </c>
      <c r="F442" s="106" t="s">
        <v>712</v>
      </c>
      <c r="H442" s="107">
        <v>375.87</v>
      </c>
      <c r="I442" s="145"/>
      <c r="L442" s="104"/>
      <c r="M442" s="108"/>
      <c r="T442" s="109"/>
      <c r="AT442" s="105" t="s">
        <v>171</v>
      </c>
      <c r="AU442" s="105" t="s">
        <v>85</v>
      </c>
      <c r="AV442" s="103" t="s">
        <v>85</v>
      </c>
      <c r="AW442" s="103" t="s">
        <v>33</v>
      </c>
      <c r="AX442" s="103" t="s">
        <v>80</v>
      </c>
      <c r="AY442" s="105" t="s">
        <v>160</v>
      </c>
    </row>
    <row r="443" spans="2:65" s="14" customFormat="1" ht="24.95" customHeight="1" x14ac:dyDescent="0.2">
      <c r="B443" s="15"/>
      <c r="C443" s="117" t="s">
        <v>713</v>
      </c>
      <c r="D443" s="117" t="s">
        <v>344</v>
      </c>
      <c r="E443" s="118" t="s">
        <v>714</v>
      </c>
      <c r="F443" s="119" t="s">
        <v>715</v>
      </c>
      <c r="G443" s="120" t="s">
        <v>212</v>
      </c>
      <c r="H443" s="121">
        <v>438.07600000000002</v>
      </c>
      <c r="I443" s="148"/>
      <c r="J443" s="122">
        <f>ROUND(I443*H443,2)</f>
        <v>0</v>
      </c>
      <c r="K443" s="119" t="s">
        <v>166</v>
      </c>
      <c r="L443" s="123"/>
      <c r="M443" s="124" t="s">
        <v>3</v>
      </c>
      <c r="N443" s="125" t="s">
        <v>44</v>
      </c>
      <c r="O443" s="88">
        <v>0</v>
      </c>
      <c r="P443" s="88">
        <f>O443*H443</f>
        <v>0</v>
      </c>
      <c r="Q443" s="88">
        <v>2.2000000000000001E-4</v>
      </c>
      <c r="R443" s="88">
        <f>Q443*H443</f>
        <v>9.6376720000000013E-2</v>
      </c>
      <c r="S443" s="88">
        <v>0</v>
      </c>
      <c r="T443" s="89">
        <f>S443*H443</f>
        <v>0</v>
      </c>
      <c r="AR443" s="90" t="s">
        <v>401</v>
      </c>
      <c r="AT443" s="90" t="s">
        <v>344</v>
      </c>
      <c r="AU443" s="90" t="s">
        <v>85</v>
      </c>
      <c r="AY443" s="7" t="s">
        <v>160</v>
      </c>
      <c r="BE443" s="91">
        <f>IF(N443="základní",J443,0)</f>
        <v>0</v>
      </c>
      <c r="BF443" s="91">
        <f>IF(N443="snížená",J443,0)</f>
        <v>0</v>
      </c>
      <c r="BG443" s="91">
        <f>IF(N443="zákl. přenesená",J443,0)</f>
        <v>0</v>
      </c>
      <c r="BH443" s="91">
        <f>IF(N443="sníž. přenesená",J443,0)</f>
        <v>0</v>
      </c>
      <c r="BI443" s="91">
        <f>IF(N443="nulová",J443,0)</f>
        <v>0</v>
      </c>
      <c r="BJ443" s="7" t="s">
        <v>85</v>
      </c>
      <c r="BK443" s="91">
        <f>ROUND(I443*H443,2)</f>
        <v>0</v>
      </c>
      <c r="BL443" s="7" t="s">
        <v>274</v>
      </c>
      <c r="BM443" s="90" t="s">
        <v>716</v>
      </c>
    </row>
    <row r="444" spans="2:65" s="103" customFormat="1" x14ac:dyDescent="0.2">
      <c r="B444" s="104"/>
      <c r="D444" s="98" t="s">
        <v>171</v>
      </c>
      <c r="F444" s="106" t="s">
        <v>717</v>
      </c>
      <c r="H444" s="107">
        <v>438.07600000000002</v>
      </c>
      <c r="I444" s="145"/>
      <c r="L444" s="104"/>
      <c r="M444" s="108"/>
      <c r="T444" s="109"/>
      <c r="AT444" s="105" t="s">
        <v>171</v>
      </c>
      <c r="AU444" s="105" t="s">
        <v>85</v>
      </c>
      <c r="AV444" s="103" t="s">
        <v>85</v>
      </c>
      <c r="AW444" s="103" t="s">
        <v>4</v>
      </c>
      <c r="AX444" s="103" t="s">
        <v>80</v>
      </c>
      <c r="AY444" s="105" t="s">
        <v>160</v>
      </c>
    </row>
    <row r="445" spans="2:65" s="14" customFormat="1" ht="49.15" customHeight="1" x14ac:dyDescent="0.2">
      <c r="B445" s="15"/>
      <c r="C445" s="80" t="s">
        <v>718</v>
      </c>
      <c r="D445" s="80" t="s">
        <v>162</v>
      </c>
      <c r="E445" s="81" t="s">
        <v>719</v>
      </c>
      <c r="F445" s="82" t="s">
        <v>720</v>
      </c>
      <c r="G445" s="83" t="s">
        <v>198</v>
      </c>
      <c r="H445" s="84">
        <v>0.108</v>
      </c>
      <c r="I445" s="142"/>
      <c r="J445" s="85">
        <f>ROUND(I445*H445,2)</f>
        <v>0</v>
      </c>
      <c r="K445" s="82" t="s">
        <v>166</v>
      </c>
      <c r="L445" s="15"/>
      <c r="M445" s="86" t="s">
        <v>3</v>
      </c>
      <c r="N445" s="87" t="s">
        <v>44</v>
      </c>
      <c r="O445" s="88">
        <v>1.6850000000000001</v>
      </c>
      <c r="P445" s="88">
        <f>O445*H445</f>
        <v>0.18198</v>
      </c>
      <c r="Q445" s="88">
        <v>0</v>
      </c>
      <c r="R445" s="88">
        <f>Q445*H445</f>
        <v>0</v>
      </c>
      <c r="S445" s="88">
        <v>0</v>
      </c>
      <c r="T445" s="89">
        <f>S445*H445</f>
        <v>0</v>
      </c>
      <c r="AR445" s="90" t="s">
        <v>274</v>
      </c>
      <c r="AT445" s="90" t="s">
        <v>162</v>
      </c>
      <c r="AU445" s="90" t="s">
        <v>85</v>
      </c>
      <c r="AY445" s="7" t="s">
        <v>160</v>
      </c>
      <c r="BE445" s="91">
        <f>IF(N445="základní",J445,0)</f>
        <v>0</v>
      </c>
      <c r="BF445" s="91">
        <f>IF(N445="snížená",J445,0)</f>
        <v>0</v>
      </c>
      <c r="BG445" s="91">
        <f>IF(N445="zákl. přenesená",J445,0)</f>
        <v>0</v>
      </c>
      <c r="BH445" s="91">
        <f>IF(N445="sníž. přenesená",J445,0)</f>
        <v>0</v>
      </c>
      <c r="BI445" s="91">
        <f>IF(N445="nulová",J445,0)</f>
        <v>0</v>
      </c>
      <c r="BJ445" s="7" t="s">
        <v>85</v>
      </c>
      <c r="BK445" s="91">
        <f>ROUND(I445*H445,2)</f>
        <v>0</v>
      </c>
      <c r="BL445" s="7" t="s">
        <v>274</v>
      </c>
      <c r="BM445" s="90" t="s">
        <v>721</v>
      </c>
    </row>
    <row r="446" spans="2:65" s="14" customFormat="1" x14ac:dyDescent="0.2">
      <c r="B446" s="15"/>
      <c r="D446" s="92" t="s">
        <v>169</v>
      </c>
      <c r="F446" s="93" t="s">
        <v>722</v>
      </c>
      <c r="I446" s="143"/>
      <c r="L446" s="15"/>
      <c r="M446" s="94"/>
      <c r="T446" s="95"/>
      <c r="AT446" s="7" t="s">
        <v>169</v>
      </c>
      <c r="AU446" s="7" t="s">
        <v>85</v>
      </c>
    </row>
    <row r="447" spans="2:65" s="68" customFormat="1" ht="22.9" customHeight="1" x14ac:dyDescent="0.2">
      <c r="B447" s="69"/>
      <c r="D447" s="70" t="s">
        <v>71</v>
      </c>
      <c r="E447" s="78" t="s">
        <v>723</v>
      </c>
      <c r="F447" s="78" t="s">
        <v>724</v>
      </c>
      <c r="I447" s="147"/>
      <c r="J447" s="79">
        <f>BK447</f>
        <v>0</v>
      </c>
      <c r="L447" s="69"/>
      <c r="M447" s="73"/>
      <c r="P447" s="74">
        <f>SUM(P448:P483)</f>
        <v>124.340919</v>
      </c>
      <c r="R447" s="74">
        <f>SUM(R448:R483)</f>
        <v>2.3704004100000002</v>
      </c>
      <c r="T447" s="75">
        <f>SUM(T448:T483)</f>
        <v>0</v>
      </c>
      <c r="AR447" s="70" t="s">
        <v>85</v>
      </c>
      <c r="AT447" s="76" t="s">
        <v>71</v>
      </c>
      <c r="AU447" s="76" t="s">
        <v>80</v>
      </c>
      <c r="AY447" s="70" t="s">
        <v>160</v>
      </c>
      <c r="BK447" s="77">
        <f>SUM(BK448:BK483)</f>
        <v>0</v>
      </c>
    </row>
    <row r="448" spans="2:65" s="14" customFormat="1" ht="49.15" customHeight="1" x14ac:dyDescent="0.2">
      <c r="B448" s="15"/>
      <c r="C448" s="80" t="s">
        <v>725</v>
      </c>
      <c r="D448" s="80" t="s">
        <v>162</v>
      </c>
      <c r="E448" s="81" t="s">
        <v>726</v>
      </c>
      <c r="F448" s="82" t="s">
        <v>727</v>
      </c>
      <c r="G448" s="83" t="s">
        <v>212</v>
      </c>
      <c r="H448" s="84">
        <v>2.343</v>
      </c>
      <c r="I448" s="142"/>
      <c r="J448" s="85">
        <f>ROUND(I448*H448,2)</f>
        <v>0</v>
      </c>
      <c r="K448" s="82" t="s">
        <v>166</v>
      </c>
      <c r="L448" s="15"/>
      <c r="M448" s="86" t="s">
        <v>3</v>
      </c>
      <c r="N448" s="87" t="s">
        <v>44</v>
      </c>
      <c r="O448" s="88">
        <v>0.23100000000000001</v>
      </c>
      <c r="P448" s="88">
        <f>O448*H448</f>
        <v>0.54123299999999996</v>
      </c>
      <c r="Q448" s="88">
        <v>2.9999999999999997E-4</v>
      </c>
      <c r="R448" s="88">
        <f>Q448*H448</f>
        <v>7.028999999999999E-4</v>
      </c>
      <c r="S448" s="88">
        <v>0</v>
      </c>
      <c r="T448" s="89">
        <f>S448*H448</f>
        <v>0</v>
      </c>
      <c r="AR448" s="90" t="s">
        <v>274</v>
      </c>
      <c r="AT448" s="90" t="s">
        <v>162</v>
      </c>
      <c r="AU448" s="90" t="s">
        <v>85</v>
      </c>
      <c r="AY448" s="7" t="s">
        <v>160</v>
      </c>
      <c r="BE448" s="91">
        <f>IF(N448="základní",J448,0)</f>
        <v>0</v>
      </c>
      <c r="BF448" s="91">
        <f>IF(N448="snížená",J448,0)</f>
        <v>0</v>
      </c>
      <c r="BG448" s="91">
        <f>IF(N448="zákl. přenesená",J448,0)</f>
        <v>0</v>
      </c>
      <c r="BH448" s="91">
        <f>IF(N448="sníž. přenesená",J448,0)</f>
        <v>0</v>
      </c>
      <c r="BI448" s="91">
        <f>IF(N448="nulová",J448,0)</f>
        <v>0</v>
      </c>
      <c r="BJ448" s="7" t="s">
        <v>85</v>
      </c>
      <c r="BK448" s="91">
        <f>ROUND(I448*H448,2)</f>
        <v>0</v>
      </c>
      <c r="BL448" s="7" t="s">
        <v>274</v>
      </c>
      <c r="BM448" s="90" t="s">
        <v>728</v>
      </c>
    </row>
    <row r="449" spans="2:65" s="14" customFormat="1" x14ac:dyDescent="0.2">
      <c r="B449" s="15"/>
      <c r="D449" s="92" t="s">
        <v>169</v>
      </c>
      <c r="F449" s="93" t="s">
        <v>729</v>
      </c>
      <c r="I449" s="143"/>
      <c r="L449" s="15"/>
      <c r="M449" s="94"/>
      <c r="T449" s="95"/>
      <c r="AT449" s="7" t="s">
        <v>169</v>
      </c>
      <c r="AU449" s="7" t="s">
        <v>85</v>
      </c>
    </row>
    <row r="450" spans="2:65" s="96" customFormat="1" x14ac:dyDescent="0.2">
      <c r="B450" s="97"/>
      <c r="D450" s="98" t="s">
        <v>171</v>
      </c>
      <c r="E450" s="99" t="s">
        <v>3</v>
      </c>
      <c r="F450" s="100" t="s">
        <v>730</v>
      </c>
      <c r="H450" s="99" t="s">
        <v>3</v>
      </c>
      <c r="I450" s="144"/>
      <c r="L450" s="97"/>
      <c r="M450" s="101"/>
      <c r="T450" s="102"/>
      <c r="AT450" s="99" t="s">
        <v>171</v>
      </c>
      <c r="AU450" s="99" t="s">
        <v>85</v>
      </c>
      <c r="AV450" s="96" t="s">
        <v>80</v>
      </c>
      <c r="AW450" s="96" t="s">
        <v>33</v>
      </c>
      <c r="AX450" s="96" t="s">
        <v>72</v>
      </c>
      <c r="AY450" s="99" t="s">
        <v>160</v>
      </c>
    </row>
    <row r="451" spans="2:65" s="103" customFormat="1" x14ac:dyDescent="0.2">
      <c r="B451" s="104"/>
      <c r="D451" s="98" t="s">
        <v>171</v>
      </c>
      <c r="E451" s="105" t="s">
        <v>3</v>
      </c>
      <c r="F451" s="106" t="s">
        <v>499</v>
      </c>
      <c r="H451" s="107">
        <v>2.343</v>
      </c>
      <c r="I451" s="145"/>
      <c r="L451" s="104"/>
      <c r="M451" s="108"/>
      <c r="T451" s="109"/>
      <c r="AT451" s="105" t="s">
        <v>171</v>
      </c>
      <c r="AU451" s="105" t="s">
        <v>85</v>
      </c>
      <c r="AV451" s="103" t="s">
        <v>85</v>
      </c>
      <c r="AW451" s="103" t="s">
        <v>33</v>
      </c>
      <c r="AX451" s="103" t="s">
        <v>80</v>
      </c>
      <c r="AY451" s="105" t="s">
        <v>160</v>
      </c>
    </row>
    <row r="452" spans="2:65" s="14" customFormat="1" ht="24.2" customHeight="1" x14ac:dyDescent="0.2">
      <c r="B452" s="15"/>
      <c r="C452" s="117" t="s">
        <v>731</v>
      </c>
      <c r="D452" s="117" t="s">
        <v>344</v>
      </c>
      <c r="E452" s="118" t="s">
        <v>732</v>
      </c>
      <c r="F452" s="119" t="s">
        <v>733</v>
      </c>
      <c r="G452" s="120" t="s">
        <v>212</v>
      </c>
      <c r="H452" s="121">
        <v>2.46</v>
      </c>
      <c r="I452" s="148"/>
      <c r="J452" s="122">
        <f>ROUND(I452*H452,2)</f>
        <v>0</v>
      </c>
      <c r="K452" s="119" t="s">
        <v>166</v>
      </c>
      <c r="L452" s="123"/>
      <c r="M452" s="124" t="s">
        <v>3</v>
      </c>
      <c r="N452" s="125" t="s">
        <v>44</v>
      </c>
      <c r="O452" s="88">
        <v>0</v>
      </c>
      <c r="P452" s="88">
        <f>O452*H452</f>
        <v>0</v>
      </c>
      <c r="Q452" s="88">
        <v>5.5999999999999999E-3</v>
      </c>
      <c r="R452" s="88">
        <f>Q452*H452</f>
        <v>1.3776E-2</v>
      </c>
      <c r="S452" s="88">
        <v>0</v>
      </c>
      <c r="T452" s="89">
        <f>S452*H452</f>
        <v>0</v>
      </c>
      <c r="AR452" s="90" t="s">
        <v>401</v>
      </c>
      <c r="AT452" s="90" t="s">
        <v>344</v>
      </c>
      <c r="AU452" s="90" t="s">
        <v>85</v>
      </c>
      <c r="AY452" s="7" t="s">
        <v>160</v>
      </c>
      <c r="BE452" s="91">
        <f>IF(N452="základní",J452,0)</f>
        <v>0</v>
      </c>
      <c r="BF452" s="91">
        <f>IF(N452="snížená",J452,0)</f>
        <v>0</v>
      </c>
      <c r="BG452" s="91">
        <f>IF(N452="zákl. přenesená",J452,0)</f>
        <v>0</v>
      </c>
      <c r="BH452" s="91">
        <f>IF(N452="sníž. přenesená",J452,0)</f>
        <v>0</v>
      </c>
      <c r="BI452" s="91">
        <f>IF(N452="nulová",J452,0)</f>
        <v>0</v>
      </c>
      <c r="BJ452" s="7" t="s">
        <v>85</v>
      </c>
      <c r="BK452" s="91">
        <f>ROUND(I452*H452,2)</f>
        <v>0</v>
      </c>
      <c r="BL452" s="7" t="s">
        <v>274</v>
      </c>
      <c r="BM452" s="90" t="s">
        <v>734</v>
      </c>
    </row>
    <row r="453" spans="2:65" s="14" customFormat="1" ht="44.25" customHeight="1" x14ac:dyDescent="0.2">
      <c r="B453" s="15"/>
      <c r="C453" s="80" t="s">
        <v>735</v>
      </c>
      <c r="D453" s="80" t="s">
        <v>162</v>
      </c>
      <c r="E453" s="81" t="s">
        <v>736</v>
      </c>
      <c r="F453" s="82" t="s">
        <v>737</v>
      </c>
      <c r="G453" s="83" t="s">
        <v>212</v>
      </c>
      <c r="H453" s="84">
        <v>2.343</v>
      </c>
      <c r="I453" s="142"/>
      <c r="J453" s="85">
        <f>ROUND(I453*H453,2)</f>
        <v>0</v>
      </c>
      <c r="K453" s="82" t="s">
        <v>166</v>
      </c>
      <c r="L453" s="15"/>
      <c r="M453" s="86" t="s">
        <v>3</v>
      </c>
      <c r="N453" s="87" t="s">
        <v>44</v>
      </c>
      <c r="O453" s="88">
        <v>0.151</v>
      </c>
      <c r="P453" s="88">
        <f>O453*H453</f>
        <v>0.35379299999999997</v>
      </c>
      <c r="Q453" s="88">
        <v>0</v>
      </c>
      <c r="R453" s="88">
        <f>Q453*H453</f>
        <v>0</v>
      </c>
      <c r="S453" s="88">
        <v>0</v>
      </c>
      <c r="T453" s="89">
        <f>S453*H453</f>
        <v>0</v>
      </c>
      <c r="AR453" s="90" t="s">
        <v>274</v>
      </c>
      <c r="AT453" s="90" t="s">
        <v>162</v>
      </c>
      <c r="AU453" s="90" t="s">
        <v>85</v>
      </c>
      <c r="AY453" s="7" t="s">
        <v>160</v>
      </c>
      <c r="BE453" s="91">
        <f>IF(N453="základní",J453,0)</f>
        <v>0</v>
      </c>
      <c r="BF453" s="91">
        <f>IF(N453="snížená",J453,0)</f>
        <v>0</v>
      </c>
      <c r="BG453" s="91">
        <f>IF(N453="zákl. přenesená",J453,0)</f>
        <v>0</v>
      </c>
      <c r="BH453" s="91">
        <f>IF(N453="sníž. přenesená",J453,0)</f>
        <v>0</v>
      </c>
      <c r="BI453" s="91">
        <f>IF(N453="nulová",J453,0)</f>
        <v>0</v>
      </c>
      <c r="BJ453" s="7" t="s">
        <v>85</v>
      </c>
      <c r="BK453" s="91">
        <f>ROUND(I453*H453,2)</f>
        <v>0</v>
      </c>
      <c r="BL453" s="7" t="s">
        <v>274</v>
      </c>
      <c r="BM453" s="90" t="s">
        <v>738</v>
      </c>
    </row>
    <row r="454" spans="2:65" s="14" customFormat="1" x14ac:dyDescent="0.2">
      <c r="B454" s="15"/>
      <c r="D454" s="92" t="s">
        <v>169</v>
      </c>
      <c r="F454" s="93" t="s">
        <v>739</v>
      </c>
      <c r="I454" s="143"/>
      <c r="L454" s="15"/>
      <c r="M454" s="94"/>
      <c r="T454" s="95"/>
      <c r="AT454" s="7" t="s">
        <v>169</v>
      </c>
      <c r="AU454" s="7" t="s">
        <v>85</v>
      </c>
    </row>
    <row r="455" spans="2:65" s="96" customFormat="1" x14ac:dyDescent="0.2">
      <c r="B455" s="97"/>
      <c r="D455" s="98" t="s">
        <v>171</v>
      </c>
      <c r="E455" s="99" t="s">
        <v>3</v>
      </c>
      <c r="F455" s="100" t="s">
        <v>264</v>
      </c>
      <c r="H455" s="99" t="s">
        <v>3</v>
      </c>
      <c r="I455" s="144"/>
      <c r="L455" s="97"/>
      <c r="M455" s="101"/>
      <c r="T455" s="102"/>
      <c r="AT455" s="99" t="s">
        <v>171</v>
      </c>
      <c r="AU455" s="99" t="s">
        <v>85</v>
      </c>
      <c r="AV455" s="96" t="s">
        <v>80</v>
      </c>
      <c r="AW455" s="96" t="s">
        <v>33</v>
      </c>
      <c r="AX455" s="96" t="s">
        <v>72</v>
      </c>
      <c r="AY455" s="99" t="s">
        <v>160</v>
      </c>
    </row>
    <row r="456" spans="2:65" s="103" customFormat="1" x14ac:dyDescent="0.2">
      <c r="B456" s="104"/>
      <c r="D456" s="98" t="s">
        <v>171</v>
      </c>
      <c r="E456" s="105" t="s">
        <v>3</v>
      </c>
      <c r="F456" s="106" t="s">
        <v>499</v>
      </c>
      <c r="H456" s="107">
        <v>2.343</v>
      </c>
      <c r="I456" s="145"/>
      <c r="L456" s="104"/>
      <c r="M456" s="108"/>
      <c r="T456" s="109"/>
      <c r="AT456" s="105" t="s">
        <v>171</v>
      </c>
      <c r="AU456" s="105" t="s">
        <v>85</v>
      </c>
      <c r="AV456" s="103" t="s">
        <v>85</v>
      </c>
      <c r="AW456" s="103" t="s">
        <v>33</v>
      </c>
      <c r="AX456" s="103" t="s">
        <v>80</v>
      </c>
      <c r="AY456" s="105" t="s">
        <v>160</v>
      </c>
    </row>
    <row r="457" spans="2:65" s="14" customFormat="1" ht="37.9" customHeight="1" x14ac:dyDescent="0.2">
      <c r="B457" s="15"/>
      <c r="C457" s="117" t="s">
        <v>740</v>
      </c>
      <c r="D457" s="117" t="s">
        <v>344</v>
      </c>
      <c r="E457" s="118" t="s">
        <v>741</v>
      </c>
      <c r="F457" s="119" t="s">
        <v>742</v>
      </c>
      <c r="G457" s="120" t="s">
        <v>212</v>
      </c>
      <c r="H457" s="121">
        <v>2.46</v>
      </c>
      <c r="I457" s="148"/>
      <c r="J457" s="122">
        <f>ROUND(I457*H457,2)</f>
        <v>0</v>
      </c>
      <c r="K457" s="119" t="s">
        <v>166</v>
      </c>
      <c r="L457" s="123"/>
      <c r="M457" s="124" t="s">
        <v>3</v>
      </c>
      <c r="N457" s="125" t="s">
        <v>44</v>
      </c>
      <c r="O457" s="88">
        <v>0</v>
      </c>
      <c r="P457" s="88">
        <f>O457*H457</f>
        <v>0</v>
      </c>
      <c r="Q457" s="88">
        <v>1.44E-2</v>
      </c>
      <c r="R457" s="88">
        <f>Q457*H457</f>
        <v>3.5423999999999997E-2</v>
      </c>
      <c r="S457" s="88">
        <v>0</v>
      </c>
      <c r="T457" s="89">
        <f>S457*H457</f>
        <v>0</v>
      </c>
      <c r="AR457" s="90" t="s">
        <v>401</v>
      </c>
      <c r="AT457" s="90" t="s">
        <v>344</v>
      </c>
      <c r="AU457" s="90" t="s">
        <v>85</v>
      </c>
      <c r="AY457" s="7" t="s">
        <v>160</v>
      </c>
      <c r="BE457" s="91">
        <f>IF(N457="základní",J457,0)</f>
        <v>0</v>
      </c>
      <c r="BF457" s="91">
        <f>IF(N457="snížená",J457,0)</f>
        <v>0</v>
      </c>
      <c r="BG457" s="91">
        <f>IF(N457="zákl. přenesená",J457,0)</f>
        <v>0</v>
      </c>
      <c r="BH457" s="91">
        <f>IF(N457="sníž. přenesená",J457,0)</f>
        <v>0</v>
      </c>
      <c r="BI457" s="91">
        <f>IF(N457="nulová",J457,0)</f>
        <v>0</v>
      </c>
      <c r="BJ457" s="7" t="s">
        <v>85</v>
      </c>
      <c r="BK457" s="91">
        <f>ROUND(I457*H457,2)</f>
        <v>0</v>
      </c>
      <c r="BL457" s="7" t="s">
        <v>274</v>
      </c>
      <c r="BM457" s="90" t="s">
        <v>743</v>
      </c>
    </row>
    <row r="458" spans="2:65" s="103" customFormat="1" x14ac:dyDescent="0.2">
      <c r="B458" s="104"/>
      <c r="D458" s="98" t="s">
        <v>171</v>
      </c>
      <c r="F458" s="106" t="s">
        <v>744</v>
      </c>
      <c r="H458" s="107">
        <v>2.46</v>
      </c>
      <c r="I458" s="145"/>
      <c r="L458" s="104"/>
      <c r="M458" s="108"/>
      <c r="T458" s="109"/>
      <c r="AT458" s="105" t="s">
        <v>171</v>
      </c>
      <c r="AU458" s="105" t="s">
        <v>85</v>
      </c>
      <c r="AV458" s="103" t="s">
        <v>85</v>
      </c>
      <c r="AW458" s="103" t="s">
        <v>4</v>
      </c>
      <c r="AX458" s="103" t="s">
        <v>80</v>
      </c>
      <c r="AY458" s="105" t="s">
        <v>160</v>
      </c>
    </row>
    <row r="459" spans="2:65" s="14" customFormat="1" ht="37.9" customHeight="1" x14ac:dyDescent="0.2">
      <c r="B459" s="15"/>
      <c r="C459" s="80" t="s">
        <v>745</v>
      </c>
      <c r="D459" s="80" t="s">
        <v>162</v>
      </c>
      <c r="E459" s="81" t="s">
        <v>746</v>
      </c>
      <c r="F459" s="82" t="s">
        <v>747</v>
      </c>
      <c r="G459" s="83" t="s">
        <v>212</v>
      </c>
      <c r="H459" s="84">
        <v>2.343</v>
      </c>
      <c r="I459" s="142"/>
      <c r="J459" s="85">
        <f>ROUND(I459*H459,2)</f>
        <v>0</v>
      </c>
      <c r="K459" s="82" t="s">
        <v>166</v>
      </c>
      <c r="L459" s="15"/>
      <c r="M459" s="86" t="s">
        <v>3</v>
      </c>
      <c r="N459" s="87" t="s">
        <v>44</v>
      </c>
      <c r="O459" s="88">
        <v>0.111</v>
      </c>
      <c r="P459" s="88">
        <f>O459*H459</f>
        <v>0.260073</v>
      </c>
      <c r="Q459" s="88">
        <v>0</v>
      </c>
      <c r="R459" s="88">
        <f>Q459*H459</f>
        <v>0</v>
      </c>
      <c r="S459" s="88">
        <v>0</v>
      </c>
      <c r="T459" s="89">
        <f>S459*H459</f>
        <v>0</v>
      </c>
      <c r="AR459" s="90" t="s">
        <v>274</v>
      </c>
      <c r="AT459" s="90" t="s">
        <v>162</v>
      </c>
      <c r="AU459" s="90" t="s">
        <v>85</v>
      </c>
      <c r="AY459" s="7" t="s">
        <v>160</v>
      </c>
      <c r="BE459" s="91">
        <f>IF(N459="základní",J459,0)</f>
        <v>0</v>
      </c>
      <c r="BF459" s="91">
        <f>IF(N459="snížená",J459,0)</f>
        <v>0</v>
      </c>
      <c r="BG459" s="91">
        <f>IF(N459="zákl. přenesená",J459,0)</f>
        <v>0</v>
      </c>
      <c r="BH459" s="91">
        <f>IF(N459="sníž. přenesená",J459,0)</f>
        <v>0</v>
      </c>
      <c r="BI459" s="91">
        <f>IF(N459="nulová",J459,0)</f>
        <v>0</v>
      </c>
      <c r="BJ459" s="7" t="s">
        <v>85</v>
      </c>
      <c r="BK459" s="91">
        <f>ROUND(I459*H459,2)</f>
        <v>0</v>
      </c>
      <c r="BL459" s="7" t="s">
        <v>274</v>
      </c>
      <c r="BM459" s="90" t="s">
        <v>748</v>
      </c>
    </row>
    <row r="460" spans="2:65" s="14" customFormat="1" x14ac:dyDescent="0.2">
      <c r="B460" s="15"/>
      <c r="D460" s="92" t="s">
        <v>169</v>
      </c>
      <c r="F460" s="93" t="s">
        <v>749</v>
      </c>
      <c r="I460" s="143"/>
      <c r="L460" s="15"/>
      <c r="M460" s="94"/>
      <c r="T460" s="95"/>
      <c r="AT460" s="7" t="s">
        <v>169</v>
      </c>
      <c r="AU460" s="7" t="s">
        <v>85</v>
      </c>
    </row>
    <row r="461" spans="2:65" s="14" customFormat="1" ht="24.2" customHeight="1" x14ac:dyDescent="0.2">
      <c r="B461" s="15"/>
      <c r="C461" s="117" t="s">
        <v>750</v>
      </c>
      <c r="D461" s="117" t="s">
        <v>344</v>
      </c>
      <c r="E461" s="118" t="s">
        <v>751</v>
      </c>
      <c r="F461" s="119" t="s">
        <v>752</v>
      </c>
      <c r="G461" s="120" t="s">
        <v>212</v>
      </c>
      <c r="H461" s="121">
        <v>2.46</v>
      </c>
      <c r="I461" s="148"/>
      <c r="J461" s="122">
        <f>ROUND(I461*H461,2)</f>
        <v>0</v>
      </c>
      <c r="K461" s="119" t="s">
        <v>166</v>
      </c>
      <c r="L461" s="123"/>
      <c r="M461" s="124" t="s">
        <v>3</v>
      </c>
      <c r="N461" s="125" t="s">
        <v>44</v>
      </c>
      <c r="O461" s="88">
        <v>0</v>
      </c>
      <c r="P461" s="88">
        <f>O461*H461</f>
        <v>0</v>
      </c>
      <c r="Q461" s="88">
        <v>1.8799999999999999E-3</v>
      </c>
      <c r="R461" s="88">
        <f>Q461*H461</f>
        <v>4.6248000000000001E-3</v>
      </c>
      <c r="S461" s="88">
        <v>0</v>
      </c>
      <c r="T461" s="89">
        <f>S461*H461</f>
        <v>0</v>
      </c>
      <c r="AR461" s="90" t="s">
        <v>401</v>
      </c>
      <c r="AT461" s="90" t="s">
        <v>344</v>
      </c>
      <c r="AU461" s="90" t="s">
        <v>85</v>
      </c>
      <c r="AY461" s="7" t="s">
        <v>160</v>
      </c>
      <c r="BE461" s="91">
        <f>IF(N461="základní",J461,0)</f>
        <v>0</v>
      </c>
      <c r="BF461" s="91">
        <f>IF(N461="snížená",J461,0)</f>
        <v>0</v>
      </c>
      <c r="BG461" s="91">
        <f>IF(N461="zákl. přenesená",J461,0)</f>
        <v>0</v>
      </c>
      <c r="BH461" s="91">
        <f>IF(N461="sníž. přenesená",J461,0)</f>
        <v>0</v>
      </c>
      <c r="BI461" s="91">
        <f>IF(N461="nulová",J461,0)</f>
        <v>0</v>
      </c>
      <c r="BJ461" s="7" t="s">
        <v>85</v>
      </c>
      <c r="BK461" s="91">
        <f>ROUND(I461*H461,2)</f>
        <v>0</v>
      </c>
      <c r="BL461" s="7" t="s">
        <v>274</v>
      </c>
      <c r="BM461" s="90" t="s">
        <v>753</v>
      </c>
    </row>
    <row r="462" spans="2:65" s="103" customFormat="1" x14ac:dyDescent="0.2">
      <c r="B462" s="104"/>
      <c r="D462" s="98" t="s">
        <v>171</v>
      </c>
      <c r="E462" s="105" t="s">
        <v>3</v>
      </c>
      <c r="F462" s="106" t="s">
        <v>754</v>
      </c>
      <c r="H462" s="107">
        <v>2.343</v>
      </c>
      <c r="I462" s="145"/>
      <c r="L462" s="104"/>
      <c r="M462" s="108"/>
      <c r="T462" s="109"/>
      <c r="AT462" s="105" t="s">
        <v>171</v>
      </c>
      <c r="AU462" s="105" t="s">
        <v>85</v>
      </c>
      <c r="AV462" s="103" t="s">
        <v>85</v>
      </c>
      <c r="AW462" s="103" t="s">
        <v>33</v>
      </c>
      <c r="AX462" s="103" t="s">
        <v>80</v>
      </c>
      <c r="AY462" s="105" t="s">
        <v>160</v>
      </c>
    </row>
    <row r="463" spans="2:65" s="103" customFormat="1" x14ac:dyDescent="0.2">
      <c r="B463" s="104"/>
      <c r="D463" s="98" t="s">
        <v>171</v>
      </c>
      <c r="F463" s="106" t="s">
        <v>744</v>
      </c>
      <c r="H463" s="107">
        <v>2.46</v>
      </c>
      <c r="I463" s="145"/>
      <c r="L463" s="104"/>
      <c r="M463" s="108"/>
      <c r="T463" s="109"/>
      <c r="AT463" s="105" t="s">
        <v>171</v>
      </c>
      <c r="AU463" s="105" t="s">
        <v>85</v>
      </c>
      <c r="AV463" s="103" t="s">
        <v>85</v>
      </c>
      <c r="AW463" s="103" t="s">
        <v>4</v>
      </c>
      <c r="AX463" s="103" t="s">
        <v>80</v>
      </c>
      <c r="AY463" s="105" t="s">
        <v>160</v>
      </c>
    </row>
    <row r="464" spans="2:65" s="14" customFormat="1" ht="44.25" customHeight="1" x14ac:dyDescent="0.2">
      <c r="B464" s="15"/>
      <c r="C464" s="80" t="s">
        <v>755</v>
      </c>
      <c r="D464" s="80" t="s">
        <v>162</v>
      </c>
      <c r="E464" s="81" t="s">
        <v>756</v>
      </c>
      <c r="F464" s="82" t="s">
        <v>757</v>
      </c>
      <c r="G464" s="83" t="s">
        <v>212</v>
      </c>
      <c r="H464" s="84">
        <v>514.721</v>
      </c>
      <c r="I464" s="142"/>
      <c r="J464" s="85">
        <f>ROUND(I464*H464,2)</f>
        <v>0</v>
      </c>
      <c r="K464" s="82" t="s">
        <v>166</v>
      </c>
      <c r="L464" s="15"/>
      <c r="M464" s="86" t="s">
        <v>3</v>
      </c>
      <c r="N464" s="87" t="s">
        <v>44</v>
      </c>
      <c r="O464" s="88">
        <v>0.22</v>
      </c>
      <c r="P464" s="88">
        <f>O464*H464</f>
        <v>113.23862</v>
      </c>
      <c r="Q464" s="88">
        <v>0</v>
      </c>
      <c r="R464" s="88">
        <f>Q464*H464</f>
        <v>0</v>
      </c>
      <c r="S464" s="88">
        <v>0</v>
      </c>
      <c r="T464" s="89">
        <f>S464*H464</f>
        <v>0</v>
      </c>
      <c r="AR464" s="90" t="s">
        <v>274</v>
      </c>
      <c r="AT464" s="90" t="s">
        <v>162</v>
      </c>
      <c r="AU464" s="90" t="s">
        <v>85</v>
      </c>
      <c r="AY464" s="7" t="s">
        <v>160</v>
      </c>
      <c r="BE464" s="91">
        <f>IF(N464="základní",J464,0)</f>
        <v>0</v>
      </c>
      <c r="BF464" s="91">
        <f>IF(N464="snížená",J464,0)</f>
        <v>0</v>
      </c>
      <c r="BG464" s="91">
        <f>IF(N464="zákl. přenesená",J464,0)</f>
        <v>0</v>
      </c>
      <c r="BH464" s="91">
        <f>IF(N464="sníž. přenesená",J464,0)</f>
        <v>0</v>
      </c>
      <c r="BI464" s="91">
        <f>IF(N464="nulová",J464,0)</f>
        <v>0</v>
      </c>
      <c r="BJ464" s="7" t="s">
        <v>85</v>
      </c>
      <c r="BK464" s="91">
        <f>ROUND(I464*H464,2)</f>
        <v>0</v>
      </c>
      <c r="BL464" s="7" t="s">
        <v>274</v>
      </c>
      <c r="BM464" s="90" t="s">
        <v>758</v>
      </c>
    </row>
    <row r="465" spans="2:65" s="14" customFormat="1" x14ac:dyDescent="0.2">
      <c r="B465" s="15"/>
      <c r="D465" s="92" t="s">
        <v>169</v>
      </c>
      <c r="F465" s="93" t="s">
        <v>759</v>
      </c>
      <c r="I465" s="143"/>
      <c r="L465" s="15"/>
      <c r="M465" s="94"/>
      <c r="T465" s="95"/>
      <c r="AT465" s="7" t="s">
        <v>169</v>
      </c>
      <c r="AU465" s="7" t="s">
        <v>85</v>
      </c>
    </row>
    <row r="466" spans="2:65" s="96" customFormat="1" x14ac:dyDescent="0.2">
      <c r="B466" s="97"/>
      <c r="D466" s="98" t="s">
        <v>171</v>
      </c>
      <c r="E466" s="99" t="s">
        <v>3</v>
      </c>
      <c r="F466" s="100" t="s">
        <v>266</v>
      </c>
      <c r="H466" s="99" t="s">
        <v>3</v>
      </c>
      <c r="I466" s="144"/>
      <c r="L466" s="97"/>
      <c r="M466" s="101"/>
      <c r="T466" s="102"/>
      <c r="AT466" s="99" t="s">
        <v>171</v>
      </c>
      <c r="AU466" s="99" t="s">
        <v>85</v>
      </c>
      <c r="AV466" s="96" t="s">
        <v>80</v>
      </c>
      <c r="AW466" s="96" t="s">
        <v>33</v>
      </c>
      <c r="AX466" s="96" t="s">
        <v>72</v>
      </c>
      <c r="AY466" s="99" t="s">
        <v>160</v>
      </c>
    </row>
    <row r="467" spans="2:65" s="103" customFormat="1" x14ac:dyDescent="0.2">
      <c r="B467" s="104"/>
      <c r="D467" s="98" t="s">
        <v>171</v>
      </c>
      <c r="E467" s="105" t="s">
        <v>3</v>
      </c>
      <c r="F467" s="106" t="s">
        <v>760</v>
      </c>
      <c r="H467" s="107">
        <v>514.721</v>
      </c>
      <c r="I467" s="145"/>
      <c r="L467" s="104"/>
      <c r="M467" s="108"/>
      <c r="T467" s="109"/>
      <c r="AT467" s="105" t="s">
        <v>171</v>
      </c>
      <c r="AU467" s="105" t="s">
        <v>85</v>
      </c>
      <c r="AV467" s="103" t="s">
        <v>85</v>
      </c>
      <c r="AW467" s="103" t="s">
        <v>33</v>
      </c>
      <c r="AX467" s="103" t="s">
        <v>80</v>
      </c>
      <c r="AY467" s="105" t="s">
        <v>160</v>
      </c>
    </row>
    <row r="468" spans="2:65" s="14" customFormat="1" ht="24.2" customHeight="1" x14ac:dyDescent="0.2">
      <c r="B468" s="15"/>
      <c r="C468" s="117" t="s">
        <v>761</v>
      </c>
      <c r="D468" s="117" t="s">
        <v>344</v>
      </c>
      <c r="E468" s="118" t="s">
        <v>762</v>
      </c>
      <c r="F468" s="119" t="s">
        <v>763</v>
      </c>
      <c r="G468" s="120" t="s">
        <v>212</v>
      </c>
      <c r="H468" s="121">
        <v>540.45699999999999</v>
      </c>
      <c r="I468" s="148"/>
      <c r="J468" s="122">
        <f>ROUND(I468*H468,2)</f>
        <v>0</v>
      </c>
      <c r="K468" s="119" t="s">
        <v>166</v>
      </c>
      <c r="L468" s="123"/>
      <c r="M468" s="124" t="s">
        <v>3</v>
      </c>
      <c r="N468" s="125" t="s">
        <v>44</v>
      </c>
      <c r="O468" s="88">
        <v>0</v>
      </c>
      <c r="P468" s="88">
        <f>O468*H468</f>
        <v>0</v>
      </c>
      <c r="Q468" s="88">
        <v>4.1999999999999997E-3</v>
      </c>
      <c r="R468" s="88">
        <f>Q468*H468</f>
        <v>2.2699194</v>
      </c>
      <c r="S468" s="88">
        <v>0</v>
      </c>
      <c r="T468" s="89">
        <f>S468*H468</f>
        <v>0</v>
      </c>
      <c r="AR468" s="90" t="s">
        <v>401</v>
      </c>
      <c r="AT468" s="90" t="s">
        <v>344</v>
      </c>
      <c r="AU468" s="90" t="s">
        <v>85</v>
      </c>
      <c r="AY468" s="7" t="s">
        <v>160</v>
      </c>
      <c r="BE468" s="91">
        <f>IF(N468="základní",J468,0)</f>
        <v>0</v>
      </c>
      <c r="BF468" s="91">
        <f>IF(N468="snížená",J468,0)</f>
        <v>0</v>
      </c>
      <c r="BG468" s="91">
        <f>IF(N468="zákl. přenesená",J468,0)</f>
        <v>0</v>
      </c>
      <c r="BH468" s="91">
        <f>IF(N468="sníž. přenesená",J468,0)</f>
        <v>0</v>
      </c>
      <c r="BI468" s="91">
        <f>IF(N468="nulová",J468,0)</f>
        <v>0</v>
      </c>
      <c r="BJ468" s="7" t="s">
        <v>85</v>
      </c>
      <c r="BK468" s="91">
        <f>ROUND(I468*H468,2)</f>
        <v>0</v>
      </c>
      <c r="BL468" s="7" t="s">
        <v>274</v>
      </c>
      <c r="BM468" s="90" t="s">
        <v>764</v>
      </c>
    </row>
    <row r="469" spans="2:65" s="103" customFormat="1" x14ac:dyDescent="0.2">
      <c r="B469" s="104"/>
      <c r="D469" s="98" t="s">
        <v>171</v>
      </c>
      <c r="F469" s="106" t="s">
        <v>765</v>
      </c>
      <c r="H469" s="107">
        <v>540.45699999999999</v>
      </c>
      <c r="I469" s="145"/>
      <c r="L469" s="104"/>
      <c r="M469" s="108"/>
      <c r="T469" s="109"/>
      <c r="AT469" s="105" t="s">
        <v>171</v>
      </c>
      <c r="AU469" s="105" t="s">
        <v>85</v>
      </c>
      <c r="AV469" s="103" t="s">
        <v>85</v>
      </c>
      <c r="AW469" s="103" t="s">
        <v>4</v>
      </c>
      <c r="AX469" s="103" t="s">
        <v>80</v>
      </c>
      <c r="AY469" s="105" t="s">
        <v>160</v>
      </c>
    </row>
    <row r="470" spans="2:65" s="14" customFormat="1" ht="24.2" customHeight="1" x14ac:dyDescent="0.2">
      <c r="B470" s="15"/>
      <c r="C470" s="80" t="s">
        <v>766</v>
      </c>
      <c r="D470" s="80" t="s">
        <v>162</v>
      </c>
      <c r="E470" s="81" t="s">
        <v>767</v>
      </c>
      <c r="F470" s="82" t="s">
        <v>768</v>
      </c>
      <c r="G470" s="83" t="s">
        <v>212</v>
      </c>
      <c r="H470" s="84">
        <v>257.36</v>
      </c>
      <c r="I470" s="142"/>
      <c r="J470" s="85">
        <f>ROUND(I470*H470,2)</f>
        <v>0</v>
      </c>
      <c r="K470" s="82" t="s">
        <v>166</v>
      </c>
      <c r="L470" s="15"/>
      <c r="M470" s="86" t="s">
        <v>3</v>
      </c>
      <c r="N470" s="87" t="s">
        <v>44</v>
      </c>
      <c r="O470" s="88">
        <v>0.02</v>
      </c>
      <c r="P470" s="88">
        <f>O470*H470</f>
        <v>5.1472000000000007</v>
      </c>
      <c r="Q470" s="88">
        <v>3.0000000000000001E-5</v>
      </c>
      <c r="R470" s="88">
        <f>Q470*H470</f>
        <v>7.7208000000000008E-3</v>
      </c>
      <c r="S470" s="88">
        <v>0</v>
      </c>
      <c r="T470" s="89">
        <f>S470*H470</f>
        <v>0</v>
      </c>
      <c r="AR470" s="90" t="s">
        <v>274</v>
      </c>
      <c r="AT470" s="90" t="s">
        <v>162</v>
      </c>
      <c r="AU470" s="90" t="s">
        <v>85</v>
      </c>
      <c r="AY470" s="7" t="s">
        <v>160</v>
      </c>
      <c r="BE470" s="91">
        <f>IF(N470="základní",J470,0)</f>
        <v>0</v>
      </c>
      <c r="BF470" s="91">
        <f>IF(N470="snížená",J470,0)</f>
        <v>0</v>
      </c>
      <c r="BG470" s="91">
        <f>IF(N470="zákl. přenesená",J470,0)</f>
        <v>0</v>
      </c>
      <c r="BH470" s="91">
        <f>IF(N470="sníž. přenesená",J470,0)</f>
        <v>0</v>
      </c>
      <c r="BI470" s="91">
        <f>IF(N470="nulová",J470,0)</f>
        <v>0</v>
      </c>
      <c r="BJ470" s="7" t="s">
        <v>85</v>
      </c>
      <c r="BK470" s="91">
        <f>ROUND(I470*H470,2)</f>
        <v>0</v>
      </c>
      <c r="BL470" s="7" t="s">
        <v>274</v>
      </c>
      <c r="BM470" s="90" t="s">
        <v>769</v>
      </c>
    </row>
    <row r="471" spans="2:65" s="14" customFormat="1" x14ac:dyDescent="0.2">
      <c r="B471" s="15"/>
      <c r="D471" s="92" t="s">
        <v>169</v>
      </c>
      <c r="F471" s="93" t="s">
        <v>770</v>
      </c>
      <c r="I471" s="143"/>
      <c r="L471" s="15"/>
      <c r="M471" s="94"/>
      <c r="T471" s="95"/>
      <c r="AT471" s="7" t="s">
        <v>169</v>
      </c>
      <c r="AU471" s="7" t="s">
        <v>85</v>
      </c>
    </row>
    <row r="472" spans="2:65" s="96" customFormat="1" x14ac:dyDescent="0.2">
      <c r="B472" s="97"/>
      <c r="D472" s="98" t="s">
        <v>171</v>
      </c>
      <c r="E472" s="99" t="s">
        <v>3</v>
      </c>
      <c r="F472" s="100" t="s">
        <v>635</v>
      </c>
      <c r="H472" s="99" t="s">
        <v>3</v>
      </c>
      <c r="I472" s="144"/>
      <c r="L472" s="97"/>
      <c r="M472" s="101"/>
      <c r="T472" s="102"/>
      <c r="AT472" s="99" t="s">
        <v>171</v>
      </c>
      <c r="AU472" s="99" t="s">
        <v>85</v>
      </c>
      <c r="AV472" s="96" t="s">
        <v>80</v>
      </c>
      <c r="AW472" s="96" t="s">
        <v>33</v>
      </c>
      <c r="AX472" s="96" t="s">
        <v>72</v>
      </c>
      <c r="AY472" s="99" t="s">
        <v>160</v>
      </c>
    </row>
    <row r="473" spans="2:65" s="103" customFormat="1" x14ac:dyDescent="0.2">
      <c r="B473" s="104"/>
      <c r="D473" s="98" t="s">
        <v>171</v>
      </c>
      <c r="E473" s="105" t="s">
        <v>3</v>
      </c>
      <c r="F473" s="106" t="s">
        <v>771</v>
      </c>
      <c r="H473" s="107">
        <v>257.36</v>
      </c>
      <c r="I473" s="145"/>
      <c r="L473" s="104"/>
      <c r="M473" s="108"/>
      <c r="T473" s="109"/>
      <c r="AT473" s="105" t="s">
        <v>171</v>
      </c>
      <c r="AU473" s="105" t="s">
        <v>85</v>
      </c>
      <c r="AV473" s="103" t="s">
        <v>85</v>
      </c>
      <c r="AW473" s="103" t="s">
        <v>33</v>
      </c>
      <c r="AX473" s="103" t="s">
        <v>80</v>
      </c>
      <c r="AY473" s="105" t="s">
        <v>160</v>
      </c>
    </row>
    <row r="474" spans="2:65" s="14" customFormat="1" ht="24.2" customHeight="1" x14ac:dyDescent="0.2">
      <c r="B474" s="15"/>
      <c r="C474" s="117" t="s">
        <v>772</v>
      </c>
      <c r="D474" s="117" t="s">
        <v>344</v>
      </c>
      <c r="E474" s="118" t="s">
        <v>773</v>
      </c>
      <c r="F474" s="119" t="s">
        <v>774</v>
      </c>
      <c r="G474" s="120" t="s">
        <v>212</v>
      </c>
      <c r="H474" s="121">
        <v>270.22800000000001</v>
      </c>
      <c r="I474" s="148"/>
      <c r="J474" s="122">
        <f>ROUND(I474*H474,2)</f>
        <v>0</v>
      </c>
      <c r="K474" s="119" t="s">
        <v>166</v>
      </c>
      <c r="L474" s="123"/>
      <c r="M474" s="124" t="s">
        <v>3</v>
      </c>
      <c r="N474" s="125" t="s">
        <v>44</v>
      </c>
      <c r="O474" s="88">
        <v>0</v>
      </c>
      <c r="P474" s="88">
        <f>O474*H474</f>
        <v>0</v>
      </c>
      <c r="Q474" s="88">
        <v>1.3999999999999999E-4</v>
      </c>
      <c r="R474" s="88">
        <f>Q474*H474</f>
        <v>3.7831919999999998E-2</v>
      </c>
      <c r="S474" s="88">
        <v>0</v>
      </c>
      <c r="T474" s="89">
        <f>S474*H474</f>
        <v>0</v>
      </c>
      <c r="AR474" s="90" t="s">
        <v>401</v>
      </c>
      <c r="AT474" s="90" t="s">
        <v>344</v>
      </c>
      <c r="AU474" s="90" t="s">
        <v>85</v>
      </c>
      <c r="AY474" s="7" t="s">
        <v>160</v>
      </c>
      <c r="BE474" s="91">
        <f>IF(N474="základní",J474,0)</f>
        <v>0</v>
      </c>
      <c r="BF474" s="91">
        <f>IF(N474="snížená",J474,0)</f>
        <v>0</v>
      </c>
      <c r="BG474" s="91">
        <f>IF(N474="zákl. přenesená",J474,0)</f>
        <v>0</v>
      </c>
      <c r="BH474" s="91">
        <f>IF(N474="sníž. přenesená",J474,0)</f>
        <v>0</v>
      </c>
      <c r="BI474" s="91">
        <f>IF(N474="nulová",J474,0)</f>
        <v>0</v>
      </c>
      <c r="BJ474" s="7" t="s">
        <v>85</v>
      </c>
      <c r="BK474" s="91">
        <f>ROUND(I474*H474,2)</f>
        <v>0</v>
      </c>
      <c r="BL474" s="7" t="s">
        <v>274</v>
      </c>
      <c r="BM474" s="90" t="s">
        <v>775</v>
      </c>
    </row>
    <row r="475" spans="2:65" s="103" customFormat="1" x14ac:dyDescent="0.2">
      <c r="B475" s="104"/>
      <c r="D475" s="98" t="s">
        <v>171</v>
      </c>
      <c r="F475" s="106" t="s">
        <v>776</v>
      </c>
      <c r="H475" s="107">
        <v>270.22800000000001</v>
      </c>
      <c r="I475" s="145"/>
      <c r="L475" s="104"/>
      <c r="M475" s="108"/>
      <c r="T475" s="109"/>
      <c r="AT475" s="105" t="s">
        <v>171</v>
      </c>
      <c r="AU475" s="105" t="s">
        <v>85</v>
      </c>
      <c r="AV475" s="103" t="s">
        <v>85</v>
      </c>
      <c r="AW475" s="103" t="s">
        <v>4</v>
      </c>
      <c r="AX475" s="103" t="s">
        <v>80</v>
      </c>
      <c r="AY475" s="105" t="s">
        <v>160</v>
      </c>
    </row>
    <row r="476" spans="2:65" s="14" customFormat="1" ht="49.15" customHeight="1" x14ac:dyDescent="0.2">
      <c r="B476" s="15"/>
      <c r="C476" s="80" t="s">
        <v>777</v>
      </c>
      <c r="D476" s="80" t="s">
        <v>162</v>
      </c>
      <c r="E476" s="81" t="s">
        <v>778</v>
      </c>
      <c r="F476" s="82" t="s">
        <v>779</v>
      </c>
      <c r="G476" s="83" t="s">
        <v>212</v>
      </c>
      <c r="H476" s="84">
        <v>2.343</v>
      </c>
      <c r="I476" s="142"/>
      <c r="J476" s="85">
        <f>ROUND(I476*H476,2)</f>
        <v>0</v>
      </c>
      <c r="K476" s="82" t="s">
        <v>166</v>
      </c>
      <c r="L476" s="15"/>
      <c r="M476" s="86" t="s">
        <v>3</v>
      </c>
      <c r="N476" s="87" t="s">
        <v>44</v>
      </c>
      <c r="O476" s="88">
        <v>0.06</v>
      </c>
      <c r="P476" s="88">
        <f>O476*H476</f>
        <v>0.14057999999999998</v>
      </c>
      <c r="Q476" s="88">
        <v>1.0000000000000001E-5</v>
      </c>
      <c r="R476" s="88">
        <f>Q476*H476</f>
        <v>2.3430000000000001E-5</v>
      </c>
      <c r="S476" s="88">
        <v>0</v>
      </c>
      <c r="T476" s="89">
        <f>S476*H476</f>
        <v>0</v>
      </c>
      <c r="AR476" s="90" t="s">
        <v>274</v>
      </c>
      <c r="AT476" s="90" t="s">
        <v>162</v>
      </c>
      <c r="AU476" s="90" t="s">
        <v>85</v>
      </c>
      <c r="AY476" s="7" t="s">
        <v>160</v>
      </c>
      <c r="BE476" s="91">
        <f>IF(N476="základní",J476,0)</f>
        <v>0</v>
      </c>
      <c r="BF476" s="91">
        <f>IF(N476="snížená",J476,0)</f>
        <v>0</v>
      </c>
      <c r="BG476" s="91">
        <f>IF(N476="zákl. přenesená",J476,0)</f>
        <v>0</v>
      </c>
      <c r="BH476" s="91">
        <f>IF(N476="sníž. přenesená",J476,0)</f>
        <v>0</v>
      </c>
      <c r="BI476" s="91">
        <f>IF(N476="nulová",J476,0)</f>
        <v>0</v>
      </c>
      <c r="BJ476" s="7" t="s">
        <v>85</v>
      </c>
      <c r="BK476" s="91">
        <f>ROUND(I476*H476,2)</f>
        <v>0</v>
      </c>
      <c r="BL476" s="7" t="s">
        <v>274</v>
      </c>
      <c r="BM476" s="90" t="s">
        <v>780</v>
      </c>
    </row>
    <row r="477" spans="2:65" s="14" customFormat="1" x14ac:dyDescent="0.2">
      <c r="B477" s="15"/>
      <c r="D477" s="92" t="s">
        <v>169</v>
      </c>
      <c r="F477" s="93" t="s">
        <v>781</v>
      </c>
      <c r="I477" s="143"/>
      <c r="L477" s="15"/>
      <c r="M477" s="94"/>
      <c r="T477" s="95"/>
      <c r="AT477" s="7" t="s">
        <v>169</v>
      </c>
      <c r="AU477" s="7" t="s">
        <v>85</v>
      </c>
    </row>
    <row r="478" spans="2:65" s="96" customFormat="1" x14ac:dyDescent="0.2">
      <c r="B478" s="97"/>
      <c r="D478" s="98" t="s">
        <v>171</v>
      </c>
      <c r="E478" s="99" t="s">
        <v>3</v>
      </c>
      <c r="F478" s="100" t="s">
        <v>264</v>
      </c>
      <c r="H478" s="99" t="s">
        <v>3</v>
      </c>
      <c r="I478" s="144"/>
      <c r="L478" s="97"/>
      <c r="M478" s="101"/>
      <c r="T478" s="102"/>
      <c r="AT478" s="99" t="s">
        <v>171</v>
      </c>
      <c r="AU478" s="99" t="s">
        <v>85</v>
      </c>
      <c r="AV478" s="96" t="s">
        <v>80</v>
      </c>
      <c r="AW478" s="96" t="s">
        <v>33</v>
      </c>
      <c r="AX478" s="96" t="s">
        <v>72</v>
      </c>
      <c r="AY478" s="99" t="s">
        <v>160</v>
      </c>
    </row>
    <row r="479" spans="2:65" s="103" customFormat="1" x14ac:dyDescent="0.2">
      <c r="B479" s="104"/>
      <c r="D479" s="98" t="s">
        <v>171</v>
      </c>
      <c r="E479" s="105" t="s">
        <v>3</v>
      </c>
      <c r="F479" s="106" t="s">
        <v>499</v>
      </c>
      <c r="H479" s="107">
        <v>2.343</v>
      </c>
      <c r="I479" s="145"/>
      <c r="L479" s="104"/>
      <c r="M479" s="108"/>
      <c r="T479" s="109"/>
      <c r="AT479" s="105" t="s">
        <v>171</v>
      </c>
      <c r="AU479" s="105" t="s">
        <v>85</v>
      </c>
      <c r="AV479" s="103" t="s">
        <v>85</v>
      </c>
      <c r="AW479" s="103" t="s">
        <v>33</v>
      </c>
      <c r="AX479" s="103" t="s">
        <v>80</v>
      </c>
      <c r="AY479" s="105" t="s">
        <v>160</v>
      </c>
    </row>
    <row r="480" spans="2:65" s="14" customFormat="1" ht="24.2" customHeight="1" x14ac:dyDescent="0.2">
      <c r="B480" s="15"/>
      <c r="C480" s="117" t="s">
        <v>782</v>
      </c>
      <c r="D480" s="117" t="s">
        <v>344</v>
      </c>
      <c r="E480" s="118" t="s">
        <v>783</v>
      </c>
      <c r="F480" s="119" t="s">
        <v>784</v>
      </c>
      <c r="G480" s="120" t="s">
        <v>212</v>
      </c>
      <c r="H480" s="121">
        <v>2.694</v>
      </c>
      <c r="I480" s="148"/>
      <c r="J480" s="122">
        <f>ROUND(I480*H480,2)</f>
        <v>0</v>
      </c>
      <c r="K480" s="119" t="s">
        <v>166</v>
      </c>
      <c r="L480" s="123"/>
      <c r="M480" s="124" t="s">
        <v>3</v>
      </c>
      <c r="N480" s="125" t="s">
        <v>44</v>
      </c>
      <c r="O480" s="88">
        <v>0</v>
      </c>
      <c r="P480" s="88">
        <f>O480*H480</f>
        <v>0</v>
      </c>
      <c r="Q480" s="88">
        <v>1.3999999999999999E-4</v>
      </c>
      <c r="R480" s="88">
        <f>Q480*H480</f>
        <v>3.7715999999999997E-4</v>
      </c>
      <c r="S480" s="88">
        <v>0</v>
      </c>
      <c r="T480" s="89">
        <f>S480*H480</f>
        <v>0</v>
      </c>
      <c r="AR480" s="90" t="s">
        <v>401</v>
      </c>
      <c r="AT480" s="90" t="s">
        <v>344</v>
      </c>
      <c r="AU480" s="90" t="s">
        <v>85</v>
      </c>
      <c r="AY480" s="7" t="s">
        <v>160</v>
      </c>
      <c r="BE480" s="91">
        <f>IF(N480="základní",J480,0)</f>
        <v>0</v>
      </c>
      <c r="BF480" s="91">
        <f>IF(N480="snížená",J480,0)</f>
        <v>0</v>
      </c>
      <c r="BG480" s="91">
        <f>IF(N480="zákl. přenesená",J480,0)</f>
        <v>0</v>
      </c>
      <c r="BH480" s="91">
        <f>IF(N480="sníž. přenesená",J480,0)</f>
        <v>0</v>
      </c>
      <c r="BI480" s="91">
        <f>IF(N480="nulová",J480,0)</f>
        <v>0</v>
      </c>
      <c r="BJ480" s="7" t="s">
        <v>85</v>
      </c>
      <c r="BK480" s="91">
        <f>ROUND(I480*H480,2)</f>
        <v>0</v>
      </c>
      <c r="BL480" s="7" t="s">
        <v>274</v>
      </c>
      <c r="BM480" s="90" t="s">
        <v>785</v>
      </c>
    </row>
    <row r="481" spans="2:65" s="103" customFormat="1" x14ac:dyDescent="0.2">
      <c r="B481" s="104"/>
      <c r="D481" s="98" t="s">
        <v>171</v>
      </c>
      <c r="F481" s="106" t="s">
        <v>786</v>
      </c>
      <c r="H481" s="107">
        <v>2.694</v>
      </c>
      <c r="I481" s="145"/>
      <c r="L481" s="104"/>
      <c r="M481" s="108"/>
      <c r="T481" s="109"/>
      <c r="AT481" s="105" t="s">
        <v>171</v>
      </c>
      <c r="AU481" s="105" t="s">
        <v>85</v>
      </c>
      <c r="AV481" s="103" t="s">
        <v>85</v>
      </c>
      <c r="AW481" s="103" t="s">
        <v>4</v>
      </c>
      <c r="AX481" s="103" t="s">
        <v>80</v>
      </c>
      <c r="AY481" s="105" t="s">
        <v>160</v>
      </c>
    </row>
    <row r="482" spans="2:65" s="14" customFormat="1" ht="49.15" customHeight="1" x14ac:dyDescent="0.2">
      <c r="B482" s="15"/>
      <c r="C482" s="80" t="s">
        <v>787</v>
      </c>
      <c r="D482" s="80" t="s">
        <v>162</v>
      </c>
      <c r="E482" s="81" t="s">
        <v>788</v>
      </c>
      <c r="F482" s="82" t="s">
        <v>789</v>
      </c>
      <c r="G482" s="83" t="s">
        <v>198</v>
      </c>
      <c r="H482" s="84">
        <v>2.37</v>
      </c>
      <c r="I482" s="142"/>
      <c r="J482" s="85">
        <f>ROUND(I482*H482,2)</f>
        <v>0</v>
      </c>
      <c r="K482" s="82" t="s">
        <v>166</v>
      </c>
      <c r="L482" s="15"/>
      <c r="M482" s="86" t="s">
        <v>3</v>
      </c>
      <c r="N482" s="87" t="s">
        <v>44</v>
      </c>
      <c r="O482" s="88">
        <v>1.966</v>
      </c>
      <c r="P482" s="88">
        <f>O482*H482</f>
        <v>4.6594199999999999</v>
      </c>
      <c r="Q482" s="88">
        <v>0</v>
      </c>
      <c r="R482" s="88">
        <f>Q482*H482</f>
        <v>0</v>
      </c>
      <c r="S482" s="88">
        <v>0</v>
      </c>
      <c r="T482" s="89">
        <f>S482*H482</f>
        <v>0</v>
      </c>
      <c r="AR482" s="90" t="s">
        <v>274</v>
      </c>
      <c r="AT482" s="90" t="s">
        <v>162</v>
      </c>
      <c r="AU482" s="90" t="s">
        <v>85</v>
      </c>
      <c r="AY482" s="7" t="s">
        <v>160</v>
      </c>
      <c r="BE482" s="91">
        <f>IF(N482="základní",J482,0)</f>
        <v>0</v>
      </c>
      <c r="BF482" s="91">
        <f>IF(N482="snížená",J482,0)</f>
        <v>0</v>
      </c>
      <c r="BG482" s="91">
        <f>IF(N482="zákl. přenesená",J482,0)</f>
        <v>0</v>
      </c>
      <c r="BH482" s="91">
        <f>IF(N482="sníž. přenesená",J482,0)</f>
        <v>0</v>
      </c>
      <c r="BI482" s="91">
        <f>IF(N482="nulová",J482,0)</f>
        <v>0</v>
      </c>
      <c r="BJ482" s="7" t="s">
        <v>85</v>
      </c>
      <c r="BK482" s="91">
        <f>ROUND(I482*H482,2)</f>
        <v>0</v>
      </c>
      <c r="BL482" s="7" t="s">
        <v>274</v>
      </c>
      <c r="BM482" s="90" t="s">
        <v>790</v>
      </c>
    </row>
    <row r="483" spans="2:65" s="14" customFormat="1" x14ac:dyDescent="0.2">
      <c r="B483" s="15"/>
      <c r="D483" s="92" t="s">
        <v>169</v>
      </c>
      <c r="F483" s="93" t="s">
        <v>791</v>
      </c>
      <c r="L483" s="15"/>
      <c r="M483" s="94"/>
      <c r="T483" s="95"/>
      <c r="AT483" s="7" t="s">
        <v>169</v>
      </c>
      <c r="AU483" s="7" t="s">
        <v>85</v>
      </c>
    </row>
    <row r="484" spans="2:65" s="68" customFormat="1" ht="22.9" customHeight="1" x14ac:dyDescent="0.2">
      <c r="B484" s="69"/>
      <c r="D484" s="70" t="s">
        <v>71</v>
      </c>
      <c r="E484" s="78" t="s">
        <v>792</v>
      </c>
      <c r="F484" s="78" t="s">
        <v>793</v>
      </c>
      <c r="J484" s="79">
        <f>BK484</f>
        <v>0</v>
      </c>
      <c r="L484" s="69"/>
      <c r="M484" s="73"/>
      <c r="P484" s="74">
        <f>P485</f>
        <v>0</v>
      </c>
      <c r="R484" s="74">
        <f>R485</f>
        <v>0</v>
      </c>
      <c r="T484" s="75">
        <f>T485</f>
        <v>0</v>
      </c>
      <c r="AR484" s="70" t="s">
        <v>85</v>
      </c>
      <c r="AT484" s="76" t="s">
        <v>71</v>
      </c>
      <c r="AU484" s="76" t="s">
        <v>80</v>
      </c>
      <c r="AY484" s="70" t="s">
        <v>160</v>
      </c>
      <c r="BK484" s="77">
        <f>BK485</f>
        <v>0</v>
      </c>
    </row>
    <row r="485" spans="2:65" s="14" customFormat="1" ht="16.5" customHeight="1" x14ac:dyDescent="0.2">
      <c r="B485" s="15"/>
      <c r="C485" s="133" t="s">
        <v>794</v>
      </c>
      <c r="D485" s="133" t="s">
        <v>162</v>
      </c>
      <c r="E485" s="134" t="s">
        <v>795</v>
      </c>
      <c r="F485" s="135" t="s">
        <v>1945</v>
      </c>
      <c r="G485" s="136" t="s">
        <v>796</v>
      </c>
      <c r="H485" s="137">
        <v>0</v>
      </c>
      <c r="I485" s="138">
        <v>0</v>
      </c>
      <c r="J485" s="138">
        <f>ROUND(I485*H485,2)</f>
        <v>0</v>
      </c>
      <c r="K485" s="82" t="s">
        <v>797</v>
      </c>
      <c r="L485" s="15"/>
      <c r="M485" s="86" t="s">
        <v>3</v>
      </c>
      <c r="N485" s="87" t="s">
        <v>44</v>
      </c>
      <c r="O485" s="88">
        <v>0</v>
      </c>
      <c r="P485" s="88">
        <f>O485*H485</f>
        <v>0</v>
      </c>
      <c r="Q485" s="88">
        <v>0</v>
      </c>
      <c r="R485" s="88">
        <f>Q485*H485</f>
        <v>0</v>
      </c>
      <c r="S485" s="88">
        <v>0</v>
      </c>
      <c r="T485" s="89">
        <f>S485*H485</f>
        <v>0</v>
      </c>
      <c r="AR485" s="90" t="s">
        <v>274</v>
      </c>
      <c r="AT485" s="90" t="s">
        <v>162</v>
      </c>
      <c r="AU485" s="90" t="s">
        <v>85</v>
      </c>
      <c r="AY485" s="7" t="s">
        <v>160</v>
      </c>
      <c r="BE485" s="91">
        <f>IF(N485="základní",J485,0)</f>
        <v>0</v>
      </c>
      <c r="BF485" s="91">
        <f>IF(N485="snížená",J485,0)</f>
        <v>0</v>
      </c>
      <c r="BG485" s="91">
        <f>IF(N485="zákl. přenesená",J485,0)</f>
        <v>0</v>
      </c>
      <c r="BH485" s="91">
        <f>IF(N485="sníž. přenesená",J485,0)</f>
        <v>0</v>
      </c>
      <c r="BI485" s="91">
        <f>IF(N485="nulová",J485,0)</f>
        <v>0</v>
      </c>
      <c r="BJ485" s="7" t="s">
        <v>85</v>
      </c>
      <c r="BK485" s="91">
        <f>ROUND(I485*H485,2)</f>
        <v>0</v>
      </c>
      <c r="BL485" s="7" t="s">
        <v>274</v>
      </c>
      <c r="BM485" s="90" t="s">
        <v>798</v>
      </c>
    </row>
    <row r="486" spans="2:65" s="68" customFormat="1" ht="22.9" customHeight="1" x14ac:dyDescent="0.2">
      <c r="B486" s="69"/>
      <c r="D486" s="70" t="s">
        <v>71</v>
      </c>
      <c r="E486" s="78" t="s">
        <v>799</v>
      </c>
      <c r="F486" s="78" t="s">
        <v>800</v>
      </c>
      <c r="J486" s="79">
        <f>BK486</f>
        <v>0</v>
      </c>
      <c r="L486" s="69"/>
      <c r="M486" s="73"/>
      <c r="P486" s="74">
        <f>P487</f>
        <v>0</v>
      </c>
      <c r="R486" s="74">
        <f>R487</f>
        <v>0</v>
      </c>
      <c r="T486" s="75">
        <f>T487</f>
        <v>0</v>
      </c>
      <c r="AR486" s="70" t="s">
        <v>85</v>
      </c>
      <c r="AT486" s="76" t="s">
        <v>71</v>
      </c>
      <c r="AU486" s="76" t="s">
        <v>80</v>
      </c>
      <c r="AY486" s="70" t="s">
        <v>160</v>
      </c>
      <c r="BK486" s="77">
        <f>BK487</f>
        <v>0</v>
      </c>
    </row>
    <row r="487" spans="2:65" s="14" customFormat="1" ht="24.2" customHeight="1" x14ac:dyDescent="0.2">
      <c r="B487" s="15"/>
      <c r="C487" s="80" t="s">
        <v>801</v>
      </c>
      <c r="D487" s="80" t="s">
        <v>162</v>
      </c>
      <c r="E487" s="81" t="s">
        <v>802</v>
      </c>
      <c r="F487" s="82" t="s">
        <v>2172</v>
      </c>
      <c r="G487" s="83" t="s">
        <v>796</v>
      </c>
      <c r="H487" s="84">
        <v>1</v>
      </c>
      <c r="I487" s="85">
        <f>'Vnitřní vodovod -73,7%'!G30</f>
        <v>0</v>
      </c>
      <c r="J487" s="85">
        <f>ROUND(I487*H487,2)</f>
        <v>0</v>
      </c>
      <c r="K487" s="82" t="s">
        <v>797</v>
      </c>
      <c r="L487" s="15"/>
      <c r="M487" s="86" t="s">
        <v>3</v>
      </c>
      <c r="N487" s="87" t="s">
        <v>44</v>
      </c>
      <c r="O487" s="88">
        <v>0</v>
      </c>
      <c r="P487" s="88">
        <f>O487*H487</f>
        <v>0</v>
      </c>
      <c r="Q487" s="88">
        <v>0</v>
      </c>
      <c r="R487" s="88">
        <f>Q487*H487</f>
        <v>0</v>
      </c>
      <c r="S487" s="88">
        <v>0</v>
      </c>
      <c r="T487" s="89">
        <f>S487*H487</f>
        <v>0</v>
      </c>
      <c r="AR487" s="90" t="s">
        <v>274</v>
      </c>
      <c r="AT487" s="90" t="s">
        <v>162</v>
      </c>
      <c r="AU487" s="90" t="s">
        <v>85</v>
      </c>
      <c r="AY487" s="7" t="s">
        <v>160</v>
      </c>
      <c r="BE487" s="91">
        <f>IF(N487="základní",J487,0)</f>
        <v>0</v>
      </c>
      <c r="BF487" s="91">
        <f>IF(N487="snížená",J487,0)</f>
        <v>0</v>
      </c>
      <c r="BG487" s="91">
        <f>IF(N487="zákl. přenesená",J487,0)</f>
        <v>0</v>
      </c>
      <c r="BH487" s="91">
        <f>IF(N487="sníž. přenesená",J487,0)</f>
        <v>0</v>
      </c>
      <c r="BI487" s="91">
        <f>IF(N487="nulová",J487,0)</f>
        <v>0</v>
      </c>
      <c r="BJ487" s="7" t="s">
        <v>85</v>
      </c>
      <c r="BK487" s="91">
        <f>ROUND(I487*H487,2)</f>
        <v>0</v>
      </c>
      <c r="BL487" s="7" t="s">
        <v>274</v>
      </c>
      <c r="BM487" s="90" t="s">
        <v>803</v>
      </c>
    </row>
    <row r="488" spans="2:65" s="68" customFormat="1" ht="22.9" customHeight="1" x14ac:dyDescent="0.2">
      <c r="B488" s="69"/>
      <c r="D488" s="70" t="s">
        <v>71</v>
      </c>
      <c r="E488" s="78" t="s">
        <v>804</v>
      </c>
      <c r="F488" s="78" t="s">
        <v>805</v>
      </c>
      <c r="J488" s="79">
        <f>BK488</f>
        <v>0</v>
      </c>
      <c r="L488" s="69"/>
      <c r="M488" s="73"/>
      <c r="P488" s="74">
        <f>SUM(P489:P490)</f>
        <v>0</v>
      </c>
      <c r="R488" s="74">
        <f>SUM(R489:R490)</f>
        <v>0</v>
      </c>
      <c r="T488" s="75">
        <f>SUM(T489:T490)</f>
        <v>0</v>
      </c>
      <c r="AR488" s="70" t="s">
        <v>85</v>
      </c>
      <c r="AT488" s="76" t="s">
        <v>71</v>
      </c>
      <c r="AU488" s="76" t="s">
        <v>80</v>
      </c>
      <c r="AY488" s="70" t="s">
        <v>160</v>
      </c>
      <c r="BK488" s="77">
        <f>SUM(BK489:BK490)</f>
        <v>0</v>
      </c>
    </row>
    <row r="489" spans="2:65" s="14" customFormat="1" ht="16.5" customHeight="1" x14ac:dyDescent="0.2">
      <c r="B489" s="15"/>
      <c r="C489" s="133" t="s">
        <v>806</v>
      </c>
      <c r="D489" s="133" t="s">
        <v>162</v>
      </c>
      <c r="E489" s="134" t="s">
        <v>807</v>
      </c>
      <c r="F489" s="135" t="s">
        <v>1946</v>
      </c>
      <c r="G489" s="136" t="s">
        <v>796</v>
      </c>
      <c r="H489" s="137">
        <v>0</v>
      </c>
      <c r="I489" s="138">
        <v>0</v>
      </c>
      <c r="J489" s="138">
        <f>ROUND(I489*H489,2)</f>
        <v>0</v>
      </c>
      <c r="K489" s="82" t="s">
        <v>166</v>
      </c>
      <c r="L489" s="15"/>
      <c r="M489" s="86" t="s">
        <v>3</v>
      </c>
      <c r="N489" s="87" t="s">
        <v>44</v>
      </c>
      <c r="O489" s="88">
        <v>0</v>
      </c>
      <c r="P489" s="88">
        <f>O489*H489</f>
        <v>0</v>
      </c>
      <c r="Q489" s="88">
        <v>0</v>
      </c>
      <c r="R489" s="88">
        <f>Q489*H489</f>
        <v>0</v>
      </c>
      <c r="S489" s="88">
        <v>0</v>
      </c>
      <c r="T489" s="89">
        <f>S489*H489</f>
        <v>0</v>
      </c>
      <c r="AR489" s="90" t="s">
        <v>274</v>
      </c>
      <c r="AT489" s="90" t="s">
        <v>162</v>
      </c>
      <c r="AU489" s="90" t="s">
        <v>85</v>
      </c>
      <c r="AY489" s="7" t="s">
        <v>160</v>
      </c>
      <c r="BE489" s="91">
        <f>IF(N489="základní",J489,0)</f>
        <v>0</v>
      </c>
      <c r="BF489" s="91">
        <f>IF(N489="snížená",J489,0)</f>
        <v>0</v>
      </c>
      <c r="BG489" s="91">
        <f>IF(N489="zákl. přenesená",J489,0)</f>
        <v>0</v>
      </c>
      <c r="BH489" s="91">
        <f>IF(N489="sníž. přenesená",J489,0)</f>
        <v>0</v>
      </c>
      <c r="BI489" s="91">
        <f>IF(N489="nulová",J489,0)</f>
        <v>0</v>
      </c>
      <c r="BJ489" s="7" t="s">
        <v>85</v>
      </c>
      <c r="BK489" s="91">
        <f>ROUND(I489*H489,2)</f>
        <v>0</v>
      </c>
      <c r="BL489" s="7" t="s">
        <v>274</v>
      </c>
      <c r="BM489" s="90" t="s">
        <v>808</v>
      </c>
    </row>
    <row r="490" spans="2:65" s="14" customFormat="1" x14ac:dyDescent="0.2">
      <c r="B490" s="15"/>
      <c r="D490" s="92" t="s">
        <v>169</v>
      </c>
      <c r="F490" s="93" t="s">
        <v>809</v>
      </c>
      <c r="L490" s="15"/>
      <c r="M490" s="94"/>
      <c r="T490" s="95"/>
      <c r="AT490" s="7" t="s">
        <v>169</v>
      </c>
      <c r="AU490" s="7" t="s">
        <v>85</v>
      </c>
    </row>
    <row r="491" spans="2:65" s="68" customFormat="1" ht="22.9" customHeight="1" x14ac:dyDescent="0.2">
      <c r="B491" s="69"/>
      <c r="D491" s="70" t="s">
        <v>71</v>
      </c>
      <c r="E491" s="78" t="s">
        <v>810</v>
      </c>
      <c r="F491" s="78" t="s">
        <v>811</v>
      </c>
      <c r="J491" s="79">
        <f>BK491</f>
        <v>0</v>
      </c>
      <c r="L491" s="69"/>
      <c r="M491" s="73"/>
      <c r="P491" s="74">
        <f>SUM(P492:P591)</f>
        <v>792.20300799999995</v>
      </c>
      <c r="R491" s="74">
        <f>SUM(R492:R591)</f>
        <v>23.277395250000005</v>
      </c>
      <c r="T491" s="75">
        <f>SUM(T492:T591)</f>
        <v>0</v>
      </c>
      <c r="AR491" s="70" t="s">
        <v>85</v>
      </c>
      <c r="AT491" s="76" t="s">
        <v>71</v>
      </c>
      <c r="AU491" s="76" t="s">
        <v>80</v>
      </c>
      <c r="AY491" s="70" t="s">
        <v>160</v>
      </c>
      <c r="BK491" s="77">
        <f>SUM(BK492:BK591)</f>
        <v>0</v>
      </c>
    </row>
    <row r="492" spans="2:65" s="14" customFormat="1" ht="37.9" customHeight="1" x14ac:dyDescent="0.2">
      <c r="B492" s="15"/>
      <c r="C492" s="80" t="s">
        <v>812</v>
      </c>
      <c r="D492" s="80" t="s">
        <v>162</v>
      </c>
      <c r="E492" s="81" t="s">
        <v>813</v>
      </c>
      <c r="F492" s="82" t="s">
        <v>814</v>
      </c>
      <c r="G492" s="83" t="s">
        <v>165</v>
      </c>
      <c r="H492" s="84">
        <v>26.948</v>
      </c>
      <c r="I492" s="142"/>
      <c r="J492" s="85">
        <f>ROUND(I492*H492,2)</f>
        <v>0</v>
      </c>
      <c r="K492" s="82" t="s">
        <v>166</v>
      </c>
      <c r="L492" s="15"/>
      <c r="M492" s="86" t="s">
        <v>3</v>
      </c>
      <c r="N492" s="87" t="s">
        <v>44</v>
      </c>
      <c r="O492" s="88">
        <v>1.56</v>
      </c>
      <c r="P492" s="88">
        <f>O492*H492</f>
        <v>42.038879999999999</v>
      </c>
      <c r="Q492" s="88">
        <v>1.08E-3</v>
      </c>
      <c r="R492" s="88">
        <f>Q492*H492</f>
        <v>2.9103840000000002E-2</v>
      </c>
      <c r="S492" s="88">
        <v>0</v>
      </c>
      <c r="T492" s="89">
        <f>S492*H492</f>
        <v>0</v>
      </c>
      <c r="AR492" s="90" t="s">
        <v>274</v>
      </c>
      <c r="AT492" s="90" t="s">
        <v>162</v>
      </c>
      <c r="AU492" s="90" t="s">
        <v>85</v>
      </c>
      <c r="AY492" s="7" t="s">
        <v>160</v>
      </c>
      <c r="BE492" s="91">
        <f>IF(N492="základní",J492,0)</f>
        <v>0</v>
      </c>
      <c r="BF492" s="91">
        <f>IF(N492="snížená",J492,0)</f>
        <v>0</v>
      </c>
      <c r="BG492" s="91">
        <f>IF(N492="zákl. přenesená",J492,0)</f>
        <v>0</v>
      </c>
      <c r="BH492" s="91">
        <f>IF(N492="sníž. přenesená",J492,0)</f>
        <v>0</v>
      </c>
      <c r="BI492" s="91">
        <f>IF(N492="nulová",J492,0)</f>
        <v>0</v>
      </c>
      <c r="BJ492" s="7" t="s">
        <v>85</v>
      </c>
      <c r="BK492" s="91">
        <f>ROUND(I492*H492,2)</f>
        <v>0</v>
      </c>
      <c r="BL492" s="7" t="s">
        <v>274</v>
      </c>
      <c r="BM492" s="90" t="s">
        <v>815</v>
      </c>
    </row>
    <row r="493" spans="2:65" s="14" customFormat="1" x14ac:dyDescent="0.2">
      <c r="B493" s="15"/>
      <c r="D493" s="92" t="s">
        <v>169</v>
      </c>
      <c r="F493" s="93" t="s">
        <v>816</v>
      </c>
      <c r="I493" s="143"/>
      <c r="L493" s="15"/>
      <c r="M493" s="94"/>
      <c r="T493" s="95"/>
      <c r="AT493" s="7" t="s">
        <v>169</v>
      </c>
      <c r="AU493" s="7" t="s">
        <v>85</v>
      </c>
    </row>
    <row r="494" spans="2:65" s="96" customFormat="1" x14ac:dyDescent="0.2">
      <c r="B494" s="97"/>
      <c r="D494" s="98" t="s">
        <v>171</v>
      </c>
      <c r="E494" s="99" t="s">
        <v>3</v>
      </c>
      <c r="F494" s="100" t="s">
        <v>635</v>
      </c>
      <c r="H494" s="99" t="s">
        <v>3</v>
      </c>
      <c r="I494" s="144"/>
      <c r="L494" s="97"/>
      <c r="M494" s="101"/>
      <c r="T494" s="102"/>
      <c r="AT494" s="99" t="s">
        <v>171</v>
      </c>
      <c r="AU494" s="99" t="s">
        <v>85</v>
      </c>
      <c r="AV494" s="96" t="s">
        <v>80</v>
      </c>
      <c r="AW494" s="96" t="s">
        <v>33</v>
      </c>
      <c r="AX494" s="96" t="s">
        <v>72</v>
      </c>
      <c r="AY494" s="99" t="s">
        <v>160</v>
      </c>
    </row>
    <row r="495" spans="2:65" s="103" customFormat="1" x14ac:dyDescent="0.2">
      <c r="B495" s="104"/>
      <c r="D495" s="98" t="s">
        <v>171</v>
      </c>
      <c r="E495" s="105" t="s">
        <v>3</v>
      </c>
      <c r="F495" s="106" t="s">
        <v>817</v>
      </c>
      <c r="H495" s="107">
        <v>26.948</v>
      </c>
      <c r="I495" s="145"/>
      <c r="L495" s="104"/>
      <c r="M495" s="108"/>
      <c r="T495" s="109"/>
      <c r="AT495" s="105" t="s">
        <v>171</v>
      </c>
      <c r="AU495" s="105" t="s">
        <v>85</v>
      </c>
      <c r="AV495" s="103" t="s">
        <v>85</v>
      </c>
      <c r="AW495" s="103" t="s">
        <v>33</v>
      </c>
      <c r="AX495" s="103" t="s">
        <v>80</v>
      </c>
      <c r="AY495" s="105" t="s">
        <v>160</v>
      </c>
    </row>
    <row r="496" spans="2:65" s="14" customFormat="1" ht="55.5" customHeight="1" x14ac:dyDescent="0.2">
      <c r="B496" s="15"/>
      <c r="C496" s="80" t="s">
        <v>818</v>
      </c>
      <c r="D496" s="80" t="s">
        <v>162</v>
      </c>
      <c r="E496" s="81" t="s">
        <v>819</v>
      </c>
      <c r="F496" s="82" t="s">
        <v>820</v>
      </c>
      <c r="G496" s="83" t="s">
        <v>397</v>
      </c>
      <c r="H496" s="84">
        <v>497.48200000000003</v>
      </c>
      <c r="I496" s="142"/>
      <c r="J496" s="85">
        <f>ROUND(I496*H496,2)</f>
        <v>0</v>
      </c>
      <c r="K496" s="82" t="s">
        <v>166</v>
      </c>
      <c r="L496" s="15"/>
      <c r="M496" s="86" t="s">
        <v>3</v>
      </c>
      <c r="N496" s="87" t="s">
        <v>44</v>
      </c>
      <c r="O496" s="88">
        <v>0.45400000000000001</v>
      </c>
      <c r="P496" s="88">
        <f>O496*H496</f>
        <v>225.85682800000001</v>
      </c>
      <c r="Q496" s="88">
        <v>0</v>
      </c>
      <c r="R496" s="88">
        <f>Q496*H496</f>
        <v>0</v>
      </c>
      <c r="S496" s="88">
        <v>0</v>
      </c>
      <c r="T496" s="89">
        <f>S496*H496</f>
        <v>0</v>
      </c>
      <c r="AR496" s="90" t="s">
        <v>274</v>
      </c>
      <c r="AT496" s="90" t="s">
        <v>162</v>
      </c>
      <c r="AU496" s="90" t="s">
        <v>85</v>
      </c>
      <c r="AY496" s="7" t="s">
        <v>160</v>
      </c>
      <c r="BE496" s="91">
        <f>IF(N496="základní",J496,0)</f>
        <v>0</v>
      </c>
      <c r="BF496" s="91">
        <f>IF(N496="snížená",J496,0)</f>
        <v>0</v>
      </c>
      <c r="BG496" s="91">
        <f>IF(N496="zákl. přenesená",J496,0)</f>
        <v>0</v>
      </c>
      <c r="BH496" s="91">
        <f>IF(N496="sníž. přenesená",J496,0)</f>
        <v>0</v>
      </c>
      <c r="BI496" s="91">
        <f>IF(N496="nulová",J496,0)</f>
        <v>0</v>
      </c>
      <c r="BJ496" s="7" t="s">
        <v>85</v>
      </c>
      <c r="BK496" s="91">
        <f>ROUND(I496*H496,2)</f>
        <v>0</v>
      </c>
      <c r="BL496" s="7" t="s">
        <v>274</v>
      </c>
      <c r="BM496" s="90" t="s">
        <v>821</v>
      </c>
    </row>
    <row r="497" spans="2:65" s="14" customFormat="1" x14ac:dyDescent="0.2">
      <c r="B497" s="15"/>
      <c r="D497" s="92" t="s">
        <v>169</v>
      </c>
      <c r="F497" s="93" t="s">
        <v>822</v>
      </c>
      <c r="I497" s="143"/>
      <c r="L497" s="15"/>
      <c r="M497" s="94"/>
      <c r="T497" s="95"/>
      <c r="AT497" s="7" t="s">
        <v>169</v>
      </c>
      <c r="AU497" s="7" t="s">
        <v>85</v>
      </c>
    </row>
    <row r="498" spans="2:65" s="96" customFormat="1" x14ac:dyDescent="0.2">
      <c r="B498" s="97"/>
      <c r="D498" s="98" t="s">
        <v>171</v>
      </c>
      <c r="E498" s="99" t="s">
        <v>3</v>
      </c>
      <c r="F498" s="100" t="s">
        <v>823</v>
      </c>
      <c r="H498" s="99" t="s">
        <v>3</v>
      </c>
      <c r="I498" s="144"/>
      <c r="L498" s="97"/>
      <c r="M498" s="101"/>
      <c r="T498" s="102"/>
      <c r="AT498" s="99" t="s">
        <v>171</v>
      </c>
      <c r="AU498" s="99" t="s">
        <v>85</v>
      </c>
      <c r="AV498" s="96" t="s">
        <v>80</v>
      </c>
      <c r="AW498" s="96" t="s">
        <v>33</v>
      </c>
      <c r="AX498" s="96" t="s">
        <v>72</v>
      </c>
      <c r="AY498" s="99" t="s">
        <v>160</v>
      </c>
    </row>
    <row r="499" spans="2:65" s="96" customFormat="1" x14ac:dyDescent="0.2">
      <c r="B499" s="97"/>
      <c r="D499" s="98" t="s">
        <v>171</v>
      </c>
      <c r="E499" s="99" t="s">
        <v>3</v>
      </c>
      <c r="F499" s="100" t="s">
        <v>824</v>
      </c>
      <c r="H499" s="99" t="s">
        <v>3</v>
      </c>
      <c r="I499" s="144"/>
      <c r="L499" s="97"/>
      <c r="M499" s="101"/>
      <c r="T499" s="102"/>
      <c r="AT499" s="99" t="s">
        <v>171</v>
      </c>
      <c r="AU499" s="99" t="s">
        <v>85</v>
      </c>
      <c r="AV499" s="96" t="s">
        <v>80</v>
      </c>
      <c r="AW499" s="96" t="s">
        <v>33</v>
      </c>
      <c r="AX499" s="96" t="s">
        <v>72</v>
      </c>
      <c r="AY499" s="99" t="s">
        <v>160</v>
      </c>
    </row>
    <row r="500" spans="2:65" s="103" customFormat="1" x14ac:dyDescent="0.2">
      <c r="B500" s="104"/>
      <c r="D500" s="98" t="s">
        <v>171</v>
      </c>
      <c r="E500" s="105" t="s">
        <v>3</v>
      </c>
      <c r="F500" s="106" t="s">
        <v>825</v>
      </c>
      <c r="H500" s="107">
        <v>6.4859999999999998</v>
      </c>
      <c r="I500" s="145"/>
      <c r="L500" s="104"/>
      <c r="M500" s="108"/>
      <c r="T500" s="109"/>
      <c r="AT500" s="105" t="s">
        <v>171</v>
      </c>
      <c r="AU500" s="105" t="s">
        <v>85</v>
      </c>
      <c r="AV500" s="103" t="s">
        <v>85</v>
      </c>
      <c r="AW500" s="103" t="s">
        <v>33</v>
      </c>
      <c r="AX500" s="103" t="s">
        <v>72</v>
      </c>
      <c r="AY500" s="105" t="s">
        <v>160</v>
      </c>
    </row>
    <row r="501" spans="2:65" s="126" customFormat="1" x14ac:dyDescent="0.2">
      <c r="B501" s="127"/>
      <c r="D501" s="98" t="s">
        <v>171</v>
      </c>
      <c r="E501" s="128" t="s">
        <v>3</v>
      </c>
      <c r="F501" s="129" t="s">
        <v>378</v>
      </c>
      <c r="H501" s="130">
        <v>6.4859999999999998</v>
      </c>
      <c r="I501" s="149"/>
      <c r="L501" s="127"/>
      <c r="M501" s="131"/>
      <c r="T501" s="132"/>
      <c r="AT501" s="128" t="s">
        <v>171</v>
      </c>
      <c r="AU501" s="128" t="s">
        <v>85</v>
      </c>
      <c r="AV501" s="126" t="s">
        <v>183</v>
      </c>
      <c r="AW501" s="126" t="s">
        <v>33</v>
      </c>
      <c r="AX501" s="126" t="s">
        <v>72</v>
      </c>
      <c r="AY501" s="128" t="s">
        <v>160</v>
      </c>
    </row>
    <row r="502" spans="2:65" s="96" customFormat="1" x14ac:dyDescent="0.2">
      <c r="B502" s="97"/>
      <c r="D502" s="98" t="s">
        <v>171</v>
      </c>
      <c r="E502" s="99" t="s">
        <v>3</v>
      </c>
      <c r="F502" s="100" t="s">
        <v>826</v>
      </c>
      <c r="H502" s="99" t="s">
        <v>3</v>
      </c>
      <c r="I502" s="144"/>
      <c r="L502" s="97"/>
      <c r="M502" s="101"/>
      <c r="T502" s="102"/>
      <c r="AT502" s="99" t="s">
        <v>171</v>
      </c>
      <c r="AU502" s="99" t="s">
        <v>85</v>
      </c>
      <c r="AV502" s="96" t="s">
        <v>80</v>
      </c>
      <c r="AW502" s="96" t="s">
        <v>33</v>
      </c>
      <c r="AX502" s="96" t="s">
        <v>72</v>
      </c>
      <c r="AY502" s="99" t="s">
        <v>160</v>
      </c>
    </row>
    <row r="503" spans="2:65" s="96" customFormat="1" x14ac:dyDescent="0.2">
      <c r="B503" s="97"/>
      <c r="D503" s="98" t="s">
        <v>171</v>
      </c>
      <c r="E503" s="99" t="s">
        <v>3</v>
      </c>
      <c r="F503" s="100" t="s">
        <v>827</v>
      </c>
      <c r="H503" s="99" t="s">
        <v>3</v>
      </c>
      <c r="I503" s="144"/>
      <c r="L503" s="97"/>
      <c r="M503" s="101"/>
      <c r="T503" s="102"/>
      <c r="AT503" s="99" t="s">
        <v>171</v>
      </c>
      <c r="AU503" s="99" t="s">
        <v>85</v>
      </c>
      <c r="AV503" s="96" t="s">
        <v>80</v>
      </c>
      <c r="AW503" s="96" t="s">
        <v>33</v>
      </c>
      <c r="AX503" s="96" t="s">
        <v>72</v>
      </c>
      <c r="AY503" s="99" t="s">
        <v>160</v>
      </c>
    </row>
    <row r="504" spans="2:65" s="103" customFormat="1" x14ac:dyDescent="0.2">
      <c r="B504" s="104"/>
      <c r="D504" s="98" t="s">
        <v>171</v>
      </c>
      <c r="E504" s="105" t="s">
        <v>3</v>
      </c>
      <c r="F504" s="106" t="s">
        <v>828</v>
      </c>
      <c r="H504" s="107">
        <v>66.551000000000002</v>
      </c>
      <c r="I504" s="145"/>
      <c r="L504" s="104"/>
      <c r="M504" s="108"/>
      <c r="T504" s="109"/>
      <c r="AT504" s="105" t="s">
        <v>171</v>
      </c>
      <c r="AU504" s="105" t="s">
        <v>85</v>
      </c>
      <c r="AV504" s="103" t="s">
        <v>85</v>
      </c>
      <c r="AW504" s="103" t="s">
        <v>33</v>
      </c>
      <c r="AX504" s="103" t="s">
        <v>72</v>
      </c>
      <c r="AY504" s="105" t="s">
        <v>160</v>
      </c>
    </row>
    <row r="505" spans="2:65" s="96" customFormat="1" x14ac:dyDescent="0.2">
      <c r="B505" s="97"/>
      <c r="D505" s="98" t="s">
        <v>171</v>
      </c>
      <c r="E505" s="99" t="s">
        <v>3</v>
      </c>
      <c r="F505" s="100" t="s">
        <v>829</v>
      </c>
      <c r="H505" s="99" t="s">
        <v>3</v>
      </c>
      <c r="I505" s="144"/>
      <c r="L505" s="97"/>
      <c r="M505" s="101"/>
      <c r="T505" s="102"/>
      <c r="AT505" s="99" t="s">
        <v>171</v>
      </c>
      <c r="AU505" s="99" t="s">
        <v>85</v>
      </c>
      <c r="AV505" s="96" t="s">
        <v>80</v>
      </c>
      <c r="AW505" s="96" t="s">
        <v>33</v>
      </c>
      <c r="AX505" s="96" t="s">
        <v>72</v>
      </c>
      <c r="AY505" s="99" t="s">
        <v>160</v>
      </c>
    </row>
    <row r="506" spans="2:65" s="103" customFormat="1" ht="22.5" x14ac:dyDescent="0.2">
      <c r="B506" s="104"/>
      <c r="D506" s="98" t="s">
        <v>171</v>
      </c>
      <c r="E506" s="105" t="s">
        <v>3</v>
      </c>
      <c r="F506" s="106" t="s">
        <v>830</v>
      </c>
      <c r="H506" s="107">
        <v>362.09500000000003</v>
      </c>
      <c r="I506" s="145"/>
      <c r="L506" s="104"/>
      <c r="M506" s="108"/>
      <c r="T506" s="109"/>
      <c r="AT506" s="105" t="s">
        <v>171</v>
      </c>
      <c r="AU506" s="105" t="s">
        <v>85</v>
      </c>
      <c r="AV506" s="103" t="s">
        <v>85</v>
      </c>
      <c r="AW506" s="103" t="s">
        <v>33</v>
      </c>
      <c r="AX506" s="103" t="s">
        <v>72</v>
      </c>
      <c r="AY506" s="105" t="s">
        <v>160</v>
      </c>
    </row>
    <row r="507" spans="2:65" s="96" customFormat="1" x14ac:dyDescent="0.2">
      <c r="B507" s="97"/>
      <c r="D507" s="98" t="s">
        <v>171</v>
      </c>
      <c r="E507" s="99" t="s">
        <v>3</v>
      </c>
      <c r="F507" s="100" t="s">
        <v>831</v>
      </c>
      <c r="H507" s="99" t="s">
        <v>3</v>
      </c>
      <c r="I507" s="144"/>
      <c r="L507" s="97"/>
      <c r="M507" s="101"/>
      <c r="T507" s="102"/>
      <c r="AT507" s="99" t="s">
        <v>171</v>
      </c>
      <c r="AU507" s="99" t="s">
        <v>85</v>
      </c>
      <c r="AV507" s="96" t="s">
        <v>80</v>
      </c>
      <c r="AW507" s="96" t="s">
        <v>33</v>
      </c>
      <c r="AX507" s="96" t="s">
        <v>72</v>
      </c>
      <c r="AY507" s="99" t="s">
        <v>160</v>
      </c>
    </row>
    <row r="508" spans="2:65" s="103" customFormat="1" x14ac:dyDescent="0.2">
      <c r="B508" s="104"/>
      <c r="D508" s="98" t="s">
        <v>171</v>
      </c>
      <c r="E508" s="105" t="s">
        <v>3</v>
      </c>
      <c r="F508" s="106" t="s">
        <v>832</v>
      </c>
      <c r="H508" s="107">
        <v>62.35</v>
      </c>
      <c r="I508" s="145"/>
      <c r="L508" s="104"/>
      <c r="M508" s="108"/>
      <c r="T508" s="109"/>
      <c r="AT508" s="105" t="s">
        <v>171</v>
      </c>
      <c r="AU508" s="105" t="s">
        <v>85</v>
      </c>
      <c r="AV508" s="103" t="s">
        <v>85</v>
      </c>
      <c r="AW508" s="103" t="s">
        <v>33</v>
      </c>
      <c r="AX508" s="103" t="s">
        <v>72</v>
      </c>
      <c r="AY508" s="105" t="s">
        <v>160</v>
      </c>
    </row>
    <row r="509" spans="2:65" s="126" customFormat="1" x14ac:dyDescent="0.2">
      <c r="B509" s="127"/>
      <c r="D509" s="98" t="s">
        <v>171</v>
      </c>
      <c r="E509" s="128" t="s">
        <v>3</v>
      </c>
      <c r="F509" s="129" t="s">
        <v>378</v>
      </c>
      <c r="H509" s="130">
        <v>490.99599999999998</v>
      </c>
      <c r="I509" s="149"/>
      <c r="L509" s="127"/>
      <c r="M509" s="131"/>
      <c r="T509" s="132"/>
      <c r="AT509" s="128" t="s">
        <v>171</v>
      </c>
      <c r="AU509" s="128" t="s">
        <v>85</v>
      </c>
      <c r="AV509" s="126" t="s">
        <v>183</v>
      </c>
      <c r="AW509" s="126" t="s">
        <v>33</v>
      </c>
      <c r="AX509" s="126" t="s">
        <v>72</v>
      </c>
      <c r="AY509" s="128" t="s">
        <v>160</v>
      </c>
    </row>
    <row r="510" spans="2:65" s="110" customFormat="1" x14ac:dyDescent="0.2">
      <c r="B510" s="111"/>
      <c r="D510" s="98" t="s">
        <v>171</v>
      </c>
      <c r="E510" s="112" t="s">
        <v>3</v>
      </c>
      <c r="F510" s="113" t="s">
        <v>182</v>
      </c>
      <c r="H510" s="114">
        <v>497.48200000000003</v>
      </c>
      <c r="I510" s="146"/>
      <c r="L510" s="111"/>
      <c r="M510" s="115"/>
      <c r="T510" s="116"/>
      <c r="AT510" s="112" t="s">
        <v>171</v>
      </c>
      <c r="AU510" s="112" t="s">
        <v>85</v>
      </c>
      <c r="AV510" s="110" t="s">
        <v>167</v>
      </c>
      <c r="AW510" s="110" t="s">
        <v>33</v>
      </c>
      <c r="AX510" s="110" t="s">
        <v>80</v>
      </c>
      <c r="AY510" s="112" t="s">
        <v>160</v>
      </c>
    </row>
    <row r="511" spans="2:65" s="14" customFormat="1" ht="21.75" customHeight="1" x14ac:dyDescent="0.2">
      <c r="B511" s="15"/>
      <c r="C511" s="117" t="s">
        <v>833</v>
      </c>
      <c r="D511" s="117" t="s">
        <v>344</v>
      </c>
      <c r="E511" s="118" t="s">
        <v>834</v>
      </c>
      <c r="F511" s="119" t="s">
        <v>835</v>
      </c>
      <c r="G511" s="120" t="s">
        <v>165</v>
      </c>
      <c r="H511" s="121">
        <v>10.843</v>
      </c>
      <c r="I511" s="148"/>
      <c r="J511" s="122">
        <f>ROUND(I511*H511,2)</f>
        <v>0</v>
      </c>
      <c r="K511" s="119" t="s">
        <v>166</v>
      </c>
      <c r="L511" s="123"/>
      <c r="M511" s="124" t="s">
        <v>3</v>
      </c>
      <c r="N511" s="125" t="s">
        <v>44</v>
      </c>
      <c r="O511" s="88">
        <v>0</v>
      </c>
      <c r="P511" s="88">
        <f>O511*H511</f>
        <v>0</v>
      </c>
      <c r="Q511" s="88">
        <v>0.55000000000000004</v>
      </c>
      <c r="R511" s="88">
        <f>Q511*H511</f>
        <v>5.9636500000000003</v>
      </c>
      <c r="S511" s="88">
        <v>0</v>
      </c>
      <c r="T511" s="89">
        <f>S511*H511</f>
        <v>0</v>
      </c>
      <c r="AR511" s="90" t="s">
        <v>401</v>
      </c>
      <c r="AT511" s="90" t="s">
        <v>344</v>
      </c>
      <c r="AU511" s="90" t="s">
        <v>85</v>
      </c>
      <c r="AY511" s="7" t="s">
        <v>160</v>
      </c>
      <c r="BE511" s="91">
        <f>IF(N511="základní",J511,0)</f>
        <v>0</v>
      </c>
      <c r="BF511" s="91">
        <f>IF(N511="snížená",J511,0)</f>
        <v>0</v>
      </c>
      <c r="BG511" s="91">
        <f>IF(N511="zákl. přenesená",J511,0)</f>
        <v>0</v>
      </c>
      <c r="BH511" s="91">
        <f>IF(N511="sníž. přenesená",J511,0)</f>
        <v>0</v>
      </c>
      <c r="BI511" s="91">
        <f>IF(N511="nulová",J511,0)</f>
        <v>0</v>
      </c>
      <c r="BJ511" s="7" t="s">
        <v>85</v>
      </c>
      <c r="BK511" s="91">
        <f>ROUND(I511*H511,2)</f>
        <v>0</v>
      </c>
      <c r="BL511" s="7" t="s">
        <v>274</v>
      </c>
      <c r="BM511" s="90" t="s">
        <v>836</v>
      </c>
    </row>
    <row r="512" spans="2:65" s="103" customFormat="1" x14ac:dyDescent="0.2">
      <c r="B512" s="104"/>
      <c r="D512" s="98" t="s">
        <v>171</v>
      </c>
      <c r="E512" s="105" t="s">
        <v>3</v>
      </c>
      <c r="F512" s="106" t="s">
        <v>837</v>
      </c>
      <c r="H512" s="107">
        <v>0.10299999999999999</v>
      </c>
      <c r="I512" s="145"/>
      <c r="L512" s="104"/>
      <c r="M512" s="108"/>
      <c r="T512" s="109"/>
      <c r="AT512" s="105" t="s">
        <v>171</v>
      </c>
      <c r="AU512" s="105" t="s">
        <v>85</v>
      </c>
      <c r="AV512" s="103" t="s">
        <v>85</v>
      </c>
      <c r="AW512" s="103" t="s">
        <v>33</v>
      </c>
      <c r="AX512" s="103" t="s">
        <v>72</v>
      </c>
      <c r="AY512" s="105" t="s">
        <v>160</v>
      </c>
    </row>
    <row r="513" spans="2:65" s="103" customFormat="1" x14ac:dyDescent="0.2">
      <c r="B513" s="104"/>
      <c r="D513" s="98" t="s">
        <v>171</v>
      </c>
      <c r="E513" s="105" t="s">
        <v>3</v>
      </c>
      <c r="F513" s="106" t="s">
        <v>838</v>
      </c>
      <c r="H513" s="107">
        <v>0.71899999999999997</v>
      </c>
      <c r="I513" s="145"/>
      <c r="L513" s="104"/>
      <c r="M513" s="108"/>
      <c r="T513" s="109"/>
      <c r="AT513" s="105" t="s">
        <v>171</v>
      </c>
      <c r="AU513" s="105" t="s">
        <v>85</v>
      </c>
      <c r="AV513" s="103" t="s">
        <v>85</v>
      </c>
      <c r="AW513" s="103" t="s">
        <v>33</v>
      </c>
      <c r="AX513" s="103" t="s">
        <v>72</v>
      </c>
      <c r="AY513" s="105" t="s">
        <v>160</v>
      </c>
    </row>
    <row r="514" spans="2:65" s="103" customFormat="1" x14ac:dyDescent="0.2">
      <c r="B514" s="104"/>
      <c r="D514" s="98" t="s">
        <v>171</v>
      </c>
      <c r="E514" s="105" t="s">
        <v>3</v>
      </c>
      <c r="F514" s="106" t="s">
        <v>839</v>
      </c>
      <c r="H514" s="107">
        <v>7.8209999999999997</v>
      </c>
      <c r="I514" s="145"/>
      <c r="L514" s="104"/>
      <c r="M514" s="108"/>
      <c r="T514" s="109"/>
      <c r="AT514" s="105" t="s">
        <v>171</v>
      </c>
      <c r="AU514" s="105" t="s">
        <v>85</v>
      </c>
      <c r="AV514" s="103" t="s">
        <v>85</v>
      </c>
      <c r="AW514" s="103" t="s">
        <v>33</v>
      </c>
      <c r="AX514" s="103" t="s">
        <v>72</v>
      </c>
      <c r="AY514" s="105" t="s">
        <v>160</v>
      </c>
    </row>
    <row r="515" spans="2:65" s="103" customFormat="1" x14ac:dyDescent="0.2">
      <c r="B515" s="104"/>
      <c r="D515" s="98" t="s">
        <v>171</v>
      </c>
      <c r="E515" s="105" t="s">
        <v>3</v>
      </c>
      <c r="F515" s="106" t="s">
        <v>840</v>
      </c>
      <c r="H515" s="107">
        <v>1.397</v>
      </c>
      <c r="I515" s="145"/>
      <c r="L515" s="104"/>
      <c r="M515" s="108"/>
      <c r="T515" s="109"/>
      <c r="AT515" s="105" t="s">
        <v>171</v>
      </c>
      <c r="AU515" s="105" t="s">
        <v>85</v>
      </c>
      <c r="AV515" s="103" t="s">
        <v>85</v>
      </c>
      <c r="AW515" s="103" t="s">
        <v>33</v>
      </c>
      <c r="AX515" s="103" t="s">
        <v>72</v>
      </c>
      <c r="AY515" s="105" t="s">
        <v>160</v>
      </c>
    </row>
    <row r="516" spans="2:65" s="110" customFormat="1" x14ac:dyDescent="0.2">
      <c r="B516" s="111"/>
      <c r="D516" s="98" t="s">
        <v>171</v>
      </c>
      <c r="E516" s="112" t="s">
        <v>3</v>
      </c>
      <c r="F516" s="113" t="s">
        <v>182</v>
      </c>
      <c r="H516" s="114">
        <v>10.039999999999999</v>
      </c>
      <c r="I516" s="146"/>
      <c r="L516" s="111"/>
      <c r="M516" s="115"/>
      <c r="T516" s="116"/>
      <c r="AT516" s="112" t="s">
        <v>171</v>
      </c>
      <c r="AU516" s="112" t="s">
        <v>85</v>
      </c>
      <c r="AV516" s="110" t="s">
        <v>167</v>
      </c>
      <c r="AW516" s="110" t="s">
        <v>33</v>
      </c>
      <c r="AX516" s="110" t="s">
        <v>80</v>
      </c>
      <c r="AY516" s="112" t="s">
        <v>160</v>
      </c>
    </row>
    <row r="517" spans="2:65" s="103" customFormat="1" x14ac:dyDescent="0.2">
      <c r="B517" s="104"/>
      <c r="D517" s="98" t="s">
        <v>171</v>
      </c>
      <c r="F517" s="106" t="s">
        <v>841</v>
      </c>
      <c r="H517" s="107">
        <v>10.843</v>
      </c>
      <c r="I517" s="145"/>
      <c r="L517" s="104"/>
      <c r="M517" s="108"/>
      <c r="T517" s="109"/>
      <c r="AT517" s="105" t="s">
        <v>171</v>
      </c>
      <c r="AU517" s="105" t="s">
        <v>85</v>
      </c>
      <c r="AV517" s="103" t="s">
        <v>85</v>
      </c>
      <c r="AW517" s="103" t="s">
        <v>4</v>
      </c>
      <c r="AX517" s="103" t="s">
        <v>80</v>
      </c>
      <c r="AY517" s="105" t="s">
        <v>160</v>
      </c>
    </row>
    <row r="518" spans="2:65" s="14" customFormat="1" ht="55.5" customHeight="1" x14ac:dyDescent="0.2">
      <c r="B518" s="15"/>
      <c r="C518" s="80" t="s">
        <v>842</v>
      </c>
      <c r="D518" s="80" t="s">
        <v>162</v>
      </c>
      <c r="E518" s="81" t="s">
        <v>843</v>
      </c>
      <c r="F518" s="82" t="s">
        <v>844</v>
      </c>
      <c r="G518" s="83" t="s">
        <v>397</v>
      </c>
      <c r="H518" s="84">
        <v>83.656999999999996</v>
      </c>
      <c r="I518" s="142"/>
      <c r="J518" s="85">
        <f>ROUND(I518*H518,2)</f>
        <v>0</v>
      </c>
      <c r="K518" s="82" t="s">
        <v>166</v>
      </c>
      <c r="L518" s="15"/>
      <c r="M518" s="86" t="s">
        <v>3</v>
      </c>
      <c r="N518" s="87" t="s">
        <v>44</v>
      </c>
      <c r="O518" s="88">
        <v>0.57499999999999996</v>
      </c>
      <c r="P518" s="88">
        <f>O518*H518</f>
        <v>48.102774999999994</v>
      </c>
      <c r="Q518" s="88">
        <v>0</v>
      </c>
      <c r="R518" s="88">
        <f>Q518*H518</f>
        <v>0</v>
      </c>
      <c r="S518" s="88">
        <v>0</v>
      </c>
      <c r="T518" s="89">
        <f>S518*H518</f>
        <v>0</v>
      </c>
      <c r="AR518" s="90" t="s">
        <v>274</v>
      </c>
      <c r="AT518" s="90" t="s">
        <v>162</v>
      </c>
      <c r="AU518" s="90" t="s">
        <v>85</v>
      </c>
      <c r="AY518" s="7" t="s">
        <v>160</v>
      </c>
      <c r="BE518" s="91">
        <f>IF(N518="základní",J518,0)</f>
        <v>0</v>
      </c>
      <c r="BF518" s="91">
        <f>IF(N518="snížená",J518,0)</f>
        <v>0</v>
      </c>
      <c r="BG518" s="91">
        <f>IF(N518="zákl. přenesená",J518,0)</f>
        <v>0</v>
      </c>
      <c r="BH518" s="91">
        <f>IF(N518="sníž. přenesená",J518,0)</f>
        <v>0</v>
      </c>
      <c r="BI518" s="91">
        <f>IF(N518="nulová",J518,0)</f>
        <v>0</v>
      </c>
      <c r="BJ518" s="7" t="s">
        <v>85</v>
      </c>
      <c r="BK518" s="91">
        <f>ROUND(I518*H518,2)</f>
        <v>0</v>
      </c>
      <c r="BL518" s="7" t="s">
        <v>274</v>
      </c>
      <c r="BM518" s="90" t="s">
        <v>845</v>
      </c>
    </row>
    <row r="519" spans="2:65" s="14" customFormat="1" x14ac:dyDescent="0.2">
      <c r="B519" s="15"/>
      <c r="D519" s="92" t="s">
        <v>169</v>
      </c>
      <c r="F519" s="93" t="s">
        <v>846</v>
      </c>
      <c r="I519" s="143"/>
      <c r="L519" s="15"/>
      <c r="M519" s="94"/>
      <c r="T519" s="95"/>
      <c r="AT519" s="7" t="s">
        <v>169</v>
      </c>
      <c r="AU519" s="7" t="s">
        <v>85</v>
      </c>
    </row>
    <row r="520" spans="2:65" s="96" customFormat="1" x14ac:dyDescent="0.2">
      <c r="B520" s="97"/>
      <c r="D520" s="98" t="s">
        <v>171</v>
      </c>
      <c r="E520" s="99" t="s">
        <v>3</v>
      </c>
      <c r="F520" s="100" t="s">
        <v>847</v>
      </c>
      <c r="H520" s="99" t="s">
        <v>3</v>
      </c>
      <c r="I520" s="144"/>
      <c r="L520" s="97"/>
      <c r="M520" s="101"/>
      <c r="T520" s="102"/>
      <c r="AT520" s="99" t="s">
        <v>171</v>
      </c>
      <c r="AU520" s="99" t="s">
        <v>85</v>
      </c>
      <c r="AV520" s="96" t="s">
        <v>80</v>
      </c>
      <c r="AW520" s="96" t="s">
        <v>33</v>
      </c>
      <c r="AX520" s="96" t="s">
        <v>72</v>
      </c>
      <c r="AY520" s="99" t="s">
        <v>160</v>
      </c>
    </row>
    <row r="521" spans="2:65" s="103" customFormat="1" x14ac:dyDescent="0.2">
      <c r="B521" s="104"/>
      <c r="D521" s="98" t="s">
        <v>171</v>
      </c>
      <c r="E521" s="105" t="s">
        <v>3</v>
      </c>
      <c r="F521" s="106" t="s">
        <v>848</v>
      </c>
      <c r="H521" s="107">
        <v>83.656999999999996</v>
      </c>
      <c r="I521" s="145"/>
      <c r="L521" s="104"/>
      <c r="M521" s="108"/>
      <c r="T521" s="109"/>
      <c r="AT521" s="105" t="s">
        <v>171</v>
      </c>
      <c r="AU521" s="105" t="s">
        <v>85</v>
      </c>
      <c r="AV521" s="103" t="s">
        <v>85</v>
      </c>
      <c r="AW521" s="103" t="s">
        <v>33</v>
      </c>
      <c r="AX521" s="103" t="s">
        <v>80</v>
      </c>
      <c r="AY521" s="105" t="s">
        <v>160</v>
      </c>
    </row>
    <row r="522" spans="2:65" s="14" customFormat="1" ht="21.75" customHeight="1" x14ac:dyDescent="0.2">
      <c r="B522" s="15"/>
      <c r="C522" s="117" t="s">
        <v>849</v>
      </c>
      <c r="D522" s="117" t="s">
        <v>344</v>
      </c>
      <c r="E522" s="118" t="s">
        <v>850</v>
      </c>
      <c r="F522" s="119" t="s">
        <v>851</v>
      </c>
      <c r="G522" s="120" t="s">
        <v>165</v>
      </c>
      <c r="H522" s="121">
        <v>2.3130000000000002</v>
      </c>
      <c r="I522" s="148"/>
      <c r="J522" s="122">
        <f>ROUND(I522*H522,2)</f>
        <v>0</v>
      </c>
      <c r="K522" s="119" t="s">
        <v>166</v>
      </c>
      <c r="L522" s="123"/>
      <c r="M522" s="124" t="s">
        <v>3</v>
      </c>
      <c r="N522" s="125" t="s">
        <v>44</v>
      </c>
      <c r="O522" s="88">
        <v>0</v>
      </c>
      <c r="P522" s="88">
        <f>O522*H522</f>
        <v>0</v>
      </c>
      <c r="Q522" s="88">
        <v>0.55000000000000004</v>
      </c>
      <c r="R522" s="88">
        <f>Q522*H522</f>
        <v>1.2721500000000001</v>
      </c>
      <c r="S522" s="88">
        <v>0</v>
      </c>
      <c r="T522" s="89">
        <f>S522*H522</f>
        <v>0</v>
      </c>
      <c r="AR522" s="90" t="s">
        <v>401</v>
      </c>
      <c r="AT522" s="90" t="s">
        <v>344</v>
      </c>
      <c r="AU522" s="90" t="s">
        <v>85</v>
      </c>
      <c r="AY522" s="7" t="s">
        <v>160</v>
      </c>
      <c r="BE522" s="91">
        <f>IF(N522="základní",J522,0)</f>
        <v>0</v>
      </c>
      <c r="BF522" s="91">
        <f>IF(N522="snížená",J522,0)</f>
        <v>0</v>
      </c>
      <c r="BG522" s="91">
        <f>IF(N522="zákl. přenesená",J522,0)</f>
        <v>0</v>
      </c>
      <c r="BH522" s="91">
        <f>IF(N522="sníž. přenesená",J522,0)</f>
        <v>0</v>
      </c>
      <c r="BI522" s="91">
        <f>IF(N522="nulová",J522,0)</f>
        <v>0</v>
      </c>
      <c r="BJ522" s="7" t="s">
        <v>85</v>
      </c>
      <c r="BK522" s="91">
        <f>ROUND(I522*H522,2)</f>
        <v>0</v>
      </c>
      <c r="BL522" s="7" t="s">
        <v>274</v>
      </c>
      <c r="BM522" s="90" t="s">
        <v>852</v>
      </c>
    </row>
    <row r="523" spans="2:65" s="96" customFormat="1" x14ac:dyDescent="0.2">
      <c r="B523" s="97"/>
      <c r="D523" s="98" t="s">
        <v>171</v>
      </c>
      <c r="E523" s="99" t="s">
        <v>3</v>
      </c>
      <c r="F523" s="100" t="s">
        <v>635</v>
      </c>
      <c r="H523" s="99" t="s">
        <v>3</v>
      </c>
      <c r="I523" s="144"/>
      <c r="L523" s="97"/>
      <c r="M523" s="101"/>
      <c r="T523" s="102"/>
      <c r="AT523" s="99" t="s">
        <v>171</v>
      </c>
      <c r="AU523" s="99" t="s">
        <v>85</v>
      </c>
      <c r="AV523" s="96" t="s">
        <v>80</v>
      </c>
      <c r="AW523" s="96" t="s">
        <v>33</v>
      </c>
      <c r="AX523" s="96" t="s">
        <v>72</v>
      </c>
      <c r="AY523" s="99" t="s">
        <v>160</v>
      </c>
    </row>
    <row r="524" spans="2:65" s="103" customFormat="1" x14ac:dyDescent="0.2">
      <c r="B524" s="104"/>
      <c r="D524" s="98" t="s">
        <v>171</v>
      </c>
      <c r="E524" s="105" t="s">
        <v>3</v>
      </c>
      <c r="F524" s="106" t="s">
        <v>853</v>
      </c>
      <c r="H524" s="107">
        <v>2.1419999999999999</v>
      </c>
      <c r="I524" s="145"/>
      <c r="L524" s="104"/>
      <c r="M524" s="108"/>
      <c r="T524" s="109"/>
      <c r="AT524" s="105" t="s">
        <v>171</v>
      </c>
      <c r="AU524" s="105" t="s">
        <v>85</v>
      </c>
      <c r="AV524" s="103" t="s">
        <v>85</v>
      </c>
      <c r="AW524" s="103" t="s">
        <v>33</v>
      </c>
      <c r="AX524" s="103" t="s">
        <v>80</v>
      </c>
      <c r="AY524" s="105" t="s">
        <v>160</v>
      </c>
    </row>
    <row r="525" spans="2:65" s="103" customFormat="1" x14ac:dyDescent="0.2">
      <c r="B525" s="104"/>
      <c r="D525" s="98" t="s">
        <v>171</v>
      </c>
      <c r="F525" s="106" t="s">
        <v>854</v>
      </c>
      <c r="H525" s="107">
        <v>2.3130000000000002</v>
      </c>
      <c r="I525" s="145"/>
      <c r="L525" s="104"/>
      <c r="M525" s="108"/>
      <c r="T525" s="109"/>
      <c r="AT525" s="105" t="s">
        <v>171</v>
      </c>
      <c r="AU525" s="105" t="s">
        <v>85</v>
      </c>
      <c r="AV525" s="103" t="s">
        <v>85</v>
      </c>
      <c r="AW525" s="103" t="s">
        <v>4</v>
      </c>
      <c r="AX525" s="103" t="s">
        <v>80</v>
      </c>
      <c r="AY525" s="105" t="s">
        <v>160</v>
      </c>
    </row>
    <row r="526" spans="2:65" s="14" customFormat="1" ht="55.5" customHeight="1" x14ac:dyDescent="0.2">
      <c r="B526" s="15"/>
      <c r="C526" s="80" t="s">
        <v>855</v>
      </c>
      <c r="D526" s="80" t="s">
        <v>162</v>
      </c>
      <c r="E526" s="81" t="s">
        <v>856</v>
      </c>
      <c r="F526" s="82" t="s">
        <v>857</v>
      </c>
      <c r="G526" s="83" t="s">
        <v>397</v>
      </c>
      <c r="H526" s="84">
        <v>68.614999999999995</v>
      </c>
      <c r="I526" s="142"/>
      <c r="J526" s="85">
        <f>ROUND(I526*H526,2)</f>
        <v>0</v>
      </c>
      <c r="K526" s="82" t="s">
        <v>166</v>
      </c>
      <c r="L526" s="15"/>
      <c r="M526" s="86" t="s">
        <v>3</v>
      </c>
      <c r="N526" s="87" t="s">
        <v>44</v>
      </c>
      <c r="O526" s="88">
        <v>0.69799999999999995</v>
      </c>
      <c r="P526" s="88">
        <f>O526*H526</f>
        <v>47.893269999999994</v>
      </c>
      <c r="Q526" s="88">
        <v>0</v>
      </c>
      <c r="R526" s="88">
        <f>Q526*H526</f>
        <v>0</v>
      </c>
      <c r="S526" s="88">
        <v>0</v>
      </c>
      <c r="T526" s="89">
        <f>S526*H526</f>
        <v>0</v>
      </c>
      <c r="AR526" s="90" t="s">
        <v>274</v>
      </c>
      <c r="AT526" s="90" t="s">
        <v>162</v>
      </c>
      <c r="AU526" s="90" t="s">
        <v>85</v>
      </c>
      <c r="AY526" s="7" t="s">
        <v>160</v>
      </c>
      <c r="BE526" s="91">
        <f>IF(N526="základní",J526,0)</f>
        <v>0</v>
      </c>
      <c r="BF526" s="91">
        <f>IF(N526="snížená",J526,0)</f>
        <v>0</v>
      </c>
      <c r="BG526" s="91">
        <f>IF(N526="zákl. přenesená",J526,0)</f>
        <v>0</v>
      </c>
      <c r="BH526" s="91">
        <f>IF(N526="sníž. přenesená",J526,0)</f>
        <v>0</v>
      </c>
      <c r="BI526" s="91">
        <f>IF(N526="nulová",J526,0)</f>
        <v>0</v>
      </c>
      <c r="BJ526" s="7" t="s">
        <v>85</v>
      </c>
      <c r="BK526" s="91">
        <f>ROUND(I526*H526,2)</f>
        <v>0</v>
      </c>
      <c r="BL526" s="7" t="s">
        <v>274</v>
      </c>
      <c r="BM526" s="90" t="s">
        <v>858</v>
      </c>
    </row>
    <row r="527" spans="2:65" s="14" customFormat="1" x14ac:dyDescent="0.2">
      <c r="B527" s="15"/>
      <c r="D527" s="92" t="s">
        <v>169</v>
      </c>
      <c r="F527" s="93" t="s">
        <v>859</v>
      </c>
      <c r="I527" s="143"/>
      <c r="L527" s="15"/>
      <c r="M527" s="94"/>
      <c r="T527" s="95"/>
      <c r="AT527" s="7" t="s">
        <v>169</v>
      </c>
      <c r="AU527" s="7" t="s">
        <v>85</v>
      </c>
    </row>
    <row r="528" spans="2:65" s="96" customFormat="1" x14ac:dyDescent="0.2">
      <c r="B528" s="97"/>
      <c r="D528" s="98" t="s">
        <v>171</v>
      </c>
      <c r="E528" s="99" t="s">
        <v>3</v>
      </c>
      <c r="F528" s="100" t="s">
        <v>635</v>
      </c>
      <c r="H528" s="99" t="s">
        <v>3</v>
      </c>
      <c r="I528" s="144"/>
      <c r="L528" s="97"/>
      <c r="M528" s="101"/>
      <c r="T528" s="102"/>
      <c r="AT528" s="99" t="s">
        <v>171</v>
      </c>
      <c r="AU528" s="99" t="s">
        <v>85</v>
      </c>
      <c r="AV528" s="96" t="s">
        <v>80</v>
      </c>
      <c r="AW528" s="96" t="s">
        <v>33</v>
      </c>
      <c r="AX528" s="96" t="s">
        <v>72</v>
      </c>
      <c r="AY528" s="99" t="s">
        <v>160</v>
      </c>
    </row>
    <row r="529" spans="2:65" s="96" customFormat="1" x14ac:dyDescent="0.2">
      <c r="B529" s="97"/>
      <c r="D529" s="98" t="s">
        <v>171</v>
      </c>
      <c r="E529" s="99" t="s">
        <v>3</v>
      </c>
      <c r="F529" s="100" t="s">
        <v>860</v>
      </c>
      <c r="H529" s="99" t="s">
        <v>3</v>
      </c>
      <c r="I529" s="144"/>
      <c r="L529" s="97"/>
      <c r="M529" s="101"/>
      <c r="T529" s="102"/>
      <c r="AT529" s="99" t="s">
        <v>171</v>
      </c>
      <c r="AU529" s="99" t="s">
        <v>85</v>
      </c>
      <c r="AV529" s="96" t="s">
        <v>80</v>
      </c>
      <c r="AW529" s="96" t="s">
        <v>33</v>
      </c>
      <c r="AX529" s="96" t="s">
        <v>72</v>
      </c>
      <c r="AY529" s="99" t="s">
        <v>160</v>
      </c>
    </row>
    <row r="530" spans="2:65" s="103" customFormat="1" x14ac:dyDescent="0.2">
      <c r="B530" s="104"/>
      <c r="D530" s="98" t="s">
        <v>171</v>
      </c>
      <c r="E530" s="105" t="s">
        <v>3</v>
      </c>
      <c r="F530" s="106" t="s">
        <v>861</v>
      </c>
      <c r="H530" s="107">
        <v>31.087</v>
      </c>
      <c r="I530" s="145"/>
      <c r="L530" s="104"/>
      <c r="M530" s="108"/>
      <c r="T530" s="109"/>
      <c r="AT530" s="105" t="s">
        <v>171</v>
      </c>
      <c r="AU530" s="105" t="s">
        <v>85</v>
      </c>
      <c r="AV530" s="103" t="s">
        <v>85</v>
      </c>
      <c r="AW530" s="103" t="s">
        <v>33</v>
      </c>
      <c r="AX530" s="103" t="s">
        <v>72</v>
      </c>
      <c r="AY530" s="105" t="s">
        <v>160</v>
      </c>
    </row>
    <row r="531" spans="2:65" s="96" customFormat="1" x14ac:dyDescent="0.2">
      <c r="B531" s="97"/>
      <c r="D531" s="98" t="s">
        <v>171</v>
      </c>
      <c r="E531" s="99" t="s">
        <v>3</v>
      </c>
      <c r="F531" s="100" t="s">
        <v>862</v>
      </c>
      <c r="H531" s="99" t="s">
        <v>3</v>
      </c>
      <c r="I531" s="144"/>
      <c r="L531" s="97"/>
      <c r="M531" s="101"/>
      <c r="T531" s="102"/>
      <c r="AT531" s="99" t="s">
        <v>171</v>
      </c>
      <c r="AU531" s="99" t="s">
        <v>85</v>
      </c>
      <c r="AV531" s="96" t="s">
        <v>80</v>
      </c>
      <c r="AW531" s="96" t="s">
        <v>33</v>
      </c>
      <c r="AX531" s="96" t="s">
        <v>72</v>
      </c>
      <c r="AY531" s="99" t="s">
        <v>160</v>
      </c>
    </row>
    <row r="532" spans="2:65" s="103" customFormat="1" x14ac:dyDescent="0.2">
      <c r="B532" s="104"/>
      <c r="D532" s="98" t="s">
        <v>171</v>
      </c>
      <c r="E532" s="105" t="s">
        <v>3</v>
      </c>
      <c r="F532" s="106" t="s">
        <v>863</v>
      </c>
      <c r="H532" s="107">
        <v>37.527999999999999</v>
      </c>
      <c r="I532" s="145"/>
      <c r="L532" s="104"/>
      <c r="M532" s="108"/>
      <c r="T532" s="109"/>
      <c r="AT532" s="105" t="s">
        <v>171</v>
      </c>
      <c r="AU532" s="105" t="s">
        <v>85</v>
      </c>
      <c r="AV532" s="103" t="s">
        <v>85</v>
      </c>
      <c r="AW532" s="103" t="s">
        <v>33</v>
      </c>
      <c r="AX532" s="103" t="s">
        <v>72</v>
      </c>
      <c r="AY532" s="105" t="s">
        <v>160</v>
      </c>
    </row>
    <row r="533" spans="2:65" s="110" customFormat="1" x14ac:dyDescent="0.2">
      <c r="B533" s="111"/>
      <c r="D533" s="98" t="s">
        <v>171</v>
      </c>
      <c r="E533" s="112" t="s">
        <v>3</v>
      </c>
      <c r="F533" s="113" t="s">
        <v>182</v>
      </c>
      <c r="H533" s="114">
        <v>68.614999999999995</v>
      </c>
      <c r="I533" s="146"/>
      <c r="L533" s="111"/>
      <c r="M533" s="115"/>
      <c r="T533" s="116"/>
      <c r="AT533" s="112" t="s">
        <v>171</v>
      </c>
      <c r="AU533" s="112" t="s">
        <v>85</v>
      </c>
      <c r="AV533" s="110" t="s">
        <v>167</v>
      </c>
      <c r="AW533" s="110" t="s">
        <v>33</v>
      </c>
      <c r="AX533" s="110" t="s">
        <v>80</v>
      </c>
      <c r="AY533" s="112" t="s">
        <v>160</v>
      </c>
    </row>
    <row r="534" spans="2:65" s="14" customFormat="1" ht="21.75" customHeight="1" x14ac:dyDescent="0.2">
      <c r="B534" s="15"/>
      <c r="C534" s="117" t="s">
        <v>864</v>
      </c>
      <c r="D534" s="117" t="s">
        <v>344</v>
      </c>
      <c r="E534" s="118" t="s">
        <v>865</v>
      </c>
      <c r="F534" s="119" t="s">
        <v>866</v>
      </c>
      <c r="G534" s="120" t="s">
        <v>165</v>
      </c>
      <c r="H534" s="121">
        <v>2.3319999999999999</v>
      </c>
      <c r="I534" s="148"/>
      <c r="J534" s="122">
        <f>ROUND(I534*H534,2)</f>
        <v>0</v>
      </c>
      <c r="K534" s="119" t="s">
        <v>166</v>
      </c>
      <c r="L534" s="123"/>
      <c r="M534" s="124" t="s">
        <v>3</v>
      </c>
      <c r="N534" s="125" t="s">
        <v>44</v>
      </c>
      <c r="O534" s="88">
        <v>0</v>
      </c>
      <c r="P534" s="88">
        <f>O534*H534</f>
        <v>0</v>
      </c>
      <c r="Q534" s="88">
        <v>0.55000000000000004</v>
      </c>
      <c r="R534" s="88">
        <f>Q534*H534</f>
        <v>1.2826</v>
      </c>
      <c r="S534" s="88">
        <v>0</v>
      </c>
      <c r="T534" s="89">
        <f>S534*H534</f>
        <v>0</v>
      </c>
      <c r="AR534" s="90" t="s">
        <v>401</v>
      </c>
      <c r="AT534" s="90" t="s">
        <v>344</v>
      </c>
      <c r="AU534" s="90" t="s">
        <v>85</v>
      </c>
      <c r="AY534" s="7" t="s">
        <v>160</v>
      </c>
      <c r="BE534" s="91">
        <f>IF(N534="základní",J534,0)</f>
        <v>0</v>
      </c>
      <c r="BF534" s="91">
        <f>IF(N534="snížená",J534,0)</f>
        <v>0</v>
      </c>
      <c r="BG534" s="91">
        <f>IF(N534="zákl. přenesená",J534,0)</f>
        <v>0</v>
      </c>
      <c r="BH534" s="91">
        <f>IF(N534="sníž. přenesená",J534,0)</f>
        <v>0</v>
      </c>
      <c r="BI534" s="91">
        <f>IF(N534="nulová",J534,0)</f>
        <v>0</v>
      </c>
      <c r="BJ534" s="7" t="s">
        <v>85</v>
      </c>
      <c r="BK534" s="91">
        <f>ROUND(I534*H534,2)</f>
        <v>0</v>
      </c>
      <c r="BL534" s="7" t="s">
        <v>274</v>
      </c>
      <c r="BM534" s="90" t="s">
        <v>867</v>
      </c>
    </row>
    <row r="535" spans="2:65" s="96" customFormat="1" x14ac:dyDescent="0.2">
      <c r="B535" s="97"/>
      <c r="D535" s="98" t="s">
        <v>171</v>
      </c>
      <c r="E535" s="99" t="s">
        <v>3</v>
      </c>
      <c r="F535" s="100" t="s">
        <v>635</v>
      </c>
      <c r="H535" s="99" t="s">
        <v>3</v>
      </c>
      <c r="I535" s="144"/>
      <c r="L535" s="97"/>
      <c r="M535" s="101"/>
      <c r="T535" s="102"/>
      <c r="AT535" s="99" t="s">
        <v>171</v>
      </c>
      <c r="AU535" s="99" t="s">
        <v>85</v>
      </c>
      <c r="AV535" s="96" t="s">
        <v>80</v>
      </c>
      <c r="AW535" s="96" t="s">
        <v>33</v>
      </c>
      <c r="AX535" s="96" t="s">
        <v>72</v>
      </c>
      <c r="AY535" s="99" t="s">
        <v>160</v>
      </c>
    </row>
    <row r="536" spans="2:65" s="103" customFormat="1" x14ac:dyDescent="0.2">
      <c r="B536" s="104"/>
      <c r="D536" s="98" t="s">
        <v>171</v>
      </c>
      <c r="E536" s="105" t="s">
        <v>3</v>
      </c>
      <c r="F536" s="106" t="s">
        <v>868</v>
      </c>
      <c r="H536" s="107">
        <v>2.1589999999999998</v>
      </c>
      <c r="I536" s="145"/>
      <c r="L536" s="104"/>
      <c r="M536" s="108"/>
      <c r="T536" s="109"/>
      <c r="AT536" s="105" t="s">
        <v>171</v>
      </c>
      <c r="AU536" s="105" t="s">
        <v>85</v>
      </c>
      <c r="AV536" s="103" t="s">
        <v>85</v>
      </c>
      <c r="AW536" s="103" t="s">
        <v>33</v>
      </c>
      <c r="AX536" s="103" t="s">
        <v>80</v>
      </c>
      <c r="AY536" s="105" t="s">
        <v>160</v>
      </c>
    </row>
    <row r="537" spans="2:65" s="103" customFormat="1" x14ac:dyDescent="0.2">
      <c r="B537" s="104"/>
      <c r="D537" s="98" t="s">
        <v>171</v>
      </c>
      <c r="F537" s="106" t="s">
        <v>869</v>
      </c>
      <c r="H537" s="107">
        <v>2.3319999999999999</v>
      </c>
      <c r="I537" s="145"/>
      <c r="L537" s="104"/>
      <c r="M537" s="108"/>
      <c r="T537" s="109"/>
      <c r="AT537" s="105" t="s">
        <v>171</v>
      </c>
      <c r="AU537" s="105" t="s">
        <v>85</v>
      </c>
      <c r="AV537" s="103" t="s">
        <v>85</v>
      </c>
      <c r="AW537" s="103" t="s">
        <v>4</v>
      </c>
      <c r="AX537" s="103" t="s">
        <v>80</v>
      </c>
      <c r="AY537" s="105" t="s">
        <v>160</v>
      </c>
    </row>
    <row r="538" spans="2:65" s="14" customFormat="1" ht="49.15" customHeight="1" x14ac:dyDescent="0.2">
      <c r="B538" s="15"/>
      <c r="C538" s="80" t="s">
        <v>870</v>
      </c>
      <c r="D538" s="80" t="s">
        <v>162</v>
      </c>
      <c r="E538" s="81" t="s">
        <v>871</v>
      </c>
      <c r="F538" s="82" t="s">
        <v>872</v>
      </c>
      <c r="G538" s="83" t="s">
        <v>212</v>
      </c>
      <c r="H538" s="84">
        <v>3.339</v>
      </c>
      <c r="I538" s="142"/>
      <c r="J538" s="85">
        <f>ROUND(I538*H538,2)</f>
        <v>0</v>
      </c>
      <c r="K538" s="82" t="s">
        <v>166</v>
      </c>
      <c r="L538" s="15"/>
      <c r="M538" s="86" t="s">
        <v>3</v>
      </c>
      <c r="N538" s="87" t="s">
        <v>44</v>
      </c>
      <c r="O538" s="88">
        <v>0.35399999999999998</v>
      </c>
      <c r="P538" s="88">
        <f>O538*H538</f>
        <v>1.1820059999999999</v>
      </c>
      <c r="Q538" s="88">
        <v>1.6250000000000001E-2</v>
      </c>
      <c r="R538" s="88">
        <f>Q538*H538</f>
        <v>5.4258750000000001E-2</v>
      </c>
      <c r="S538" s="88">
        <v>0</v>
      </c>
      <c r="T538" s="89">
        <f>S538*H538</f>
        <v>0</v>
      </c>
      <c r="AR538" s="90" t="s">
        <v>274</v>
      </c>
      <c r="AT538" s="90" t="s">
        <v>162</v>
      </c>
      <c r="AU538" s="90" t="s">
        <v>85</v>
      </c>
      <c r="AY538" s="7" t="s">
        <v>160</v>
      </c>
      <c r="BE538" s="91">
        <f>IF(N538="základní",J538,0)</f>
        <v>0</v>
      </c>
      <c r="BF538" s="91">
        <f>IF(N538="snížená",J538,0)</f>
        <v>0</v>
      </c>
      <c r="BG538" s="91">
        <f>IF(N538="zákl. přenesená",J538,0)</f>
        <v>0</v>
      </c>
      <c r="BH538" s="91">
        <f>IF(N538="sníž. přenesená",J538,0)</f>
        <v>0</v>
      </c>
      <c r="BI538" s="91">
        <f>IF(N538="nulová",J538,0)</f>
        <v>0</v>
      </c>
      <c r="BJ538" s="7" t="s">
        <v>85</v>
      </c>
      <c r="BK538" s="91">
        <f>ROUND(I538*H538,2)</f>
        <v>0</v>
      </c>
      <c r="BL538" s="7" t="s">
        <v>274</v>
      </c>
      <c r="BM538" s="90" t="s">
        <v>873</v>
      </c>
    </row>
    <row r="539" spans="2:65" s="14" customFormat="1" x14ac:dyDescent="0.2">
      <c r="B539" s="15"/>
      <c r="D539" s="92" t="s">
        <v>169</v>
      </c>
      <c r="F539" s="93" t="s">
        <v>874</v>
      </c>
      <c r="I539" s="143"/>
      <c r="L539" s="15"/>
      <c r="M539" s="94"/>
      <c r="T539" s="95"/>
      <c r="AT539" s="7" t="s">
        <v>169</v>
      </c>
      <c r="AU539" s="7" t="s">
        <v>85</v>
      </c>
    </row>
    <row r="540" spans="2:65" s="96" customFormat="1" x14ac:dyDescent="0.2">
      <c r="B540" s="97"/>
      <c r="D540" s="98" t="s">
        <v>171</v>
      </c>
      <c r="E540" s="99" t="s">
        <v>3</v>
      </c>
      <c r="F540" s="100" t="s">
        <v>875</v>
      </c>
      <c r="H540" s="99" t="s">
        <v>3</v>
      </c>
      <c r="I540" s="144"/>
      <c r="L540" s="97"/>
      <c r="M540" s="101"/>
      <c r="T540" s="102"/>
      <c r="AT540" s="99" t="s">
        <v>171</v>
      </c>
      <c r="AU540" s="99" t="s">
        <v>85</v>
      </c>
      <c r="AV540" s="96" t="s">
        <v>80</v>
      </c>
      <c r="AW540" s="96" t="s">
        <v>33</v>
      </c>
      <c r="AX540" s="96" t="s">
        <v>72</v>
      </c>
      <c r="AY540" s="99" t="s">
        <v>160</v>
      </c>
    </row>
    <row r="541" spans="2:65" s="103" customFormat="1" x14ac:dyDescent="0.2">
      <c r="B541" s="104"/>
      <c r="D541" s="98" t="s">
        <v>171</v>
      </c>
      <c r="E541" s="105" t="s">
        <v>3</v>
      </c>
      <c r="F541" s="106" t="s">
        <v>876</v>
      </c>
      <c r="H541" s="107">
        <v>3.339</v>
      </c>
      <c r="I541" s="145"/>
      <c r="L541" s="104"/>
      <c r="M541" s="108"/>
      <c r="T541" s="109"/>
      <c r="AT541" s="105" t="s">
        <v>171</v>
      </c>
      <c r="AU541" s="105" t="s">
        <v>85</v>
      </c>
      <c r="AV541" s="103" t="s">
        <v>85</v>
      </c>
      <c r="AW541" s="103" t="s">
        <v>33</v>
      </c>
      <c r="AX541" s="103" t="s">
        <v>80</v>
      </c>
      <c r="AY541" s="105" t="s">
        <v>160</v>
      </c>
    </row>
    <row r="542" spans="2:65" s="14" customFormat="1" ht="37.9" customHeight="1" x14ac:dyDescent="0.2">
      <c r="B542" s="15"/>
      <c r="C542" s="80" t="s">
        <v>877</v>
      </c>
      <c r="D542" s="80" t="s">
        <v>162</v>
      </c>
      <c r="E542" s="81" t="s">
        <v>878</v>
      </c>
      <c r="F542" s="82" t="s">
        <v>879</v>
      </c>
      <c r="G542" s="83" t="s">
        <v>212</v>
      </c>
      <c r="H542" s="84">
        <v>375.87</v>
      </c>
      <c r="I542" s="142"/>
      <c r="J542" s="85">
        <f>ROUND(I542*H542,2)</f>
        <v>0</v>
      </c>
      <c r="K542" s="82" t="s">
        <v>166</v>
      </c>
      <c r="L542" s="15"/>
      <c r="M542" s="86" t="s">
        <v>3</v>
      </c>
      <c r="N542" s="87" t="s">
        <v>44</v>
      </c>
      <c r="O542" s="88">
        <v>0.28999999999999998</v>
      </c>
      <c r="P542" s="88">
        <f>O542*H542</f>
        <v>109.00229999999999</v>
      </c>
      <c r="Q542" s="88">
        <v>0</v>
      </c>
      <c r="R542" s="88">
        <f>Q542*H542</f>
        <v>0</v>
      </c>
      <c r="S542" s="88">
        <v>0</v>
      </c>
      <c r="T542" s="89">
        <f>S542*H542</f>
        <v>0</v>
      </c>
      <c r="AR542" s="90" t="s">
        <v>274</v>
      </c>
      <c r="AT542" s="90" t="s">
        <v>162</v>
      </c>
      <c r="AU542" s="90" t="s">
        <v>85</v>
      </c>
      <c r="AY542" s="7" t="s">
        <v>160</v>
      </c>
      <c r="BE542" s="91">
        <f>IF(N542="základní",J542,0)</f>
        <v>0</v>
      </c>
      <c r="BF542" s="91">
        <f>IF(N542="snížená",J542,0)</f>
        <v>0</v>
      </c>
      <c r="BG542" s="91">
        <f>IF(N542="zákl. přenesená",J542,0)</f>
        <v>0</v>
      </c>
      <c r="BH542" s="91">
        <f>IF(N542="sníž. přenesená",J542,0)</f>
        <v>0</v>
      </c>
      <c r="BI542" s="91">
        <f>IF(N542="nulová",J542,0)</f>
        <v>0</v>
      </c>
      <c r="BJ542" s="7" t="s">
        <v>85</v>
      </c>
      <c r="BK542" s="91">
        <f>ROUND(I542*H542,2)</f>
        <v>0</v>
      </c>
      <c r="BL542" s="7" t="s">
        <v>274</v>
      </c>
      <c r="BM542" s="90" t="s">
        <v>880</v>
      </c>
    </row>
    <row r="543" spans="2:65" s="14" customFormat="1" x14ac:dyDescent="0.2">
      <c r="B543" s="15"/>
      <c r="D543" s="92" t="s">
        <v>169</v>
      </c>
      <c r="F543" s="93" t="s">
        <v>881</v>
      </c>
      <c r="I543" s="143"/>
      <c r="L543" s="15"/>
      <c r="M543" s="94"/>
      <c r="T543" s="95"/>
      <c r="AT543" s="7" t="s">
        <v>169</v>
      </c>
      <c r="AU543" s="7" t="s">
        <v>85</v>
      </c>
    </row>
    <row r="544" spans="2:65" s="96" customFormat="1" x14ac:dyDescent="0.2">
      <c r="B544" s="97"/>
      <c r="D544" s="98" t="s">
        <v>171</v>
      </c>
      <c r="E544" s="99" t="s">
        <v>3</v>
      </c>
      <c r="F544" s="100" t="s">
        <v>882</v>
      </c>
      <c r="H544" s="99" t="s">
        <v>3</v>
      </c>
      <c r="I544" s="144"/>
      <c r="L544" s="97"/>
      <c r="M544" s="101"/>
      <c r="T544" s="102"/>
      <c r="AT544" s="99" t="s">
        <v>171</v>
      </c>
      <c r="AU544" s="99" t="s">
        <v>85</v>
      </c>
      <c r="AV544" s="96" t="s">
        <v>80</v>
      </c>
      <c r="AW544" s="96" t="s">
        <v>33</v>
      </c>
      <c r="AX544" s="96" t="s">
        <v>72</v>
      </c>
      <c r="AY544" s="99" t="s">
        <v>160</v>
      </c>
    </row>
    <row r="545" spans="2:65" s="103" customFormat="1" x14ac:dyDescent="0.2">
      <c r="B545" s="104"/>
      <c r="D545" s="98" t="s">
        <v>171</v>
      </c>
      <c r="E545" s="105" t="s">
        <v>3</v>
      </c>
      <c r="F545" s="106" t="s">
        <v>883</v>
      </c>
      <c r="H545" s="107">
        <v>375.87</v>
      </c>
      <c r="I545" s="145"/>
      <c r="L545" s="104"/>
      <c r="M545" s="108"/>
      <c r="T545" s="109"/>
      <c r="AT545" s="105" t="s">
        <v>171</v>
      </c>
      <c r="AU545" s="105" t="s">
        <v>85</v>
      </c>
      <c r="AV545" s="103" t="s">
        <v>85</v>
      </c>
      <c r="AW545" s="103" t="s">
        <v>33</v>
      </c>
      <c r="AX545" s="103" t="s">
        <v>80</v>
      </c>
      <c r="AY545" s="105" t="s">
        <v>160</v>
      </c>
    </row>
    <row r="546" spans="2:65" s="14" customFormat="1" ht="16.5" customHeight="1" x14ac:dyDescent="0.2">
      <c r="B546" s="15"/>
      <c r="C546" s="117" t="s">
        <v>884</v>
      </c>
      <c r="D546" s="117" t="s">
        <v>344</v>
      </c>
      <c r="E546" s="118" t="s">
        <v>885</v>
      </c>
      <c r="F546" s="119" t="s">
        <v>886</v>
      </c>
      <c r="G546" s="120" t="s">
        <v>165</v>
      </c>
      <c r="H546" s="121">
        <v>10.337</v>
      </c>
      <c r="I546" s="148"/>
      <c r="J546" s="122">
        <f>ROUND(I546*H546,2)</f>
        <v>0</v>
      </c>
      <c r="K546" s="119" t="s">
        <v>166</v>
      </c>
      <c r="L546" s="123"/>
      <c r="M546" s="124" t="s">
        <v>3</v>
      </c>
      <c r="N546" s="125" t="s">
        <v>44</v>
      </c>
      <c r="O546" s="88">
        <v>0</v>
      </c>
      <c r="P546" s="88">
        <f>O546*H546</f>
        <v>0</v>
      </c>
      <c r="Q546" s="88">
        <v>0.55000000000000004</v>
      </c>
      <c r="R546" s="88">
        <f>Q546*H546</f>
        <v>5.6853500000000006</v>
      </c>
      <c r="S546" s="88">
        <v>0</v>
      </c>
      <c r="T546" s="89">
        <f>S546*H546</f>
        <v>0</v>
      </c>
      <c r="AR546" s="90" t="s">
        <v>401</v>
      </c>
      <c r="AT546" s="90" t="s">
        <v>344</v>
      </c>
      <c r="AU546" s="90" t="s">
        <v>85</v>
      </c>
      <c r="AY546" s="7" t="s">
        <v>160</v>
      </c>
      <c r="BE546" s="91">
        <f>IF(N546="základní",J546,0)</f>
        <v>0</v>
      </c>
      <c r="BF546" s="91">
        <f>IF(N546="snížená",J546,0)</f>
        <v>0</v>
      </c>
      <c r="BG546" s="91">
        <f>IF(N546="zákl. přenesená",J546,0)</f>
        <v>0</v>
      </c>
      <c r="BH546" s="91">
        <f>IF(N546="sníž. přenesená",J546,0)</f>
        <v>0</v>
      </c>
      <c r="BI546" s="91">
        <f>IF(N546="nulová",J546,0)</f>
        <v>0</v>
      </c>
      <c r="BJ546" s="7" t="s">
        <v>85</v>
      </c>
      <c r="BK546" s="91">
        <f>ROUND(I546*H546,2)</f>
        <v>0</v>
      </c>
      <c r="BL546" s="7" t="s">
        <v>274</v>
      </c>
      <c r="BM546" s="90" t="s">
        <v>887</v>
      </c>
    </row>
    <row r="547" spans="2:65" s="103" customFormat="1" x14ac:dyDescent="0.2">
      <c r="B547" s="104"/>
      <c r="D547" s="98" t="s">
        <v>171</v>
      </c>
      <c r="E547" s="105" t="s">
        <v>3</v>
      </c>
      <c r="F547" s="106" t="s">
        <v>888</v>
      </c>
      <c r="H547" s="107">
        <v>9.3970000000000002</v>
      </c>
      <c r="I547" s="145"/>
      <c r="L547" s="104"/>
      <c r="M547" s="108"/>
      <c r="T547" s="109"/>
      <c r="AT547" s="105" t="s">
        <v>171</v>
      </c>
      <c r="AU547" s="105" t="s">
        <v>85</v>
      </c>
      <c r="AV547" s="103" t="s">
        <v>85</v>
      </c>
      <c r="AW547" s="103" t="s">
        <v>33</v>
      </c>
      <c r="AX547" s="103" t="s">
        <v>80</v>
      </c>
      <c r="AY547" s="105" t="s">
        <v>160</v>
      </c>
    </row>
    <row r="548" spans="2:65" s="103" customFormat="1" x14ac:dyDescent="0.2">
      <c r="B548" s="104"/>
      <c r="D548" s="98" t="s">
        <v>171</v>
      </c>
      <c r="F548" s="106" t="s">
        <v>889</v>
      </c>
      <c r="H548" s="107">
        <v>10.337</v>
      </c>
      <c r="I548" s="145"/>
      <c r="L548" s="104"/>
      <c r="M548" s="108"/>
      <c r="T548" s="109"/>
      <c r="AT548" s="105" t="s">
        <v>171</v>
      </c>
      <c r="AU548" s="105" t="s">
        <v>85</v>
      </c>
      <c r="AV548" s="103" t="s">
        <v>85</v>
      </c>
      <c r="AW548" s="103" t="s">
        <v>4</v>
      </c>
      <c r="AX548" s="103" t="s">
        <v>80</v>
      </c>
      <c r="AY548" s="105" t="s">
        <v>160</v>
      </c>
    </row>
    <row r="549" spans="2:65" s="14" customFormat="1" ht="33" customHeight="1" x14ac:dyDescent="0.2">
      <c r="B549" s="15"/>
      <c r="C549" s="80" t="s">
        <v>890</v>
      </c>
      <c r="D549" s="80" t="s">
        <v>162</v>
      </c>
      <c r="E549" s="81" t="s">
        <v>891</v>
      </c>
      <c r="F549" s="82" t="s">
        <v>892</v>
      </c>
      <c r="G549" s="83" t="s">
        <v>212</v>
      </c>
      <c r="H549" s="84">
        <v>379.209</v>
      </c>
      <c r="I549" s="142"/>
      <c r="J549" s="85">
        <f>ROUND(I549*H549,2)</f>
        <v>0</v>
      </c>
      <c r="K549" s="82" t="s">
        <v>166</v>
      </c>
      <c r="L549" s="15"/>
      <c r="M549" s="86" t="s">
        <v>3</v>
      </c>
      <c r="N549" s="87" t="s">
        <v>44</v>
      </c>
      <c r="O549" s="88">
        <v>0.13500000000000001</v>
      </c>
      <c r="P549" s="88">
        <f>O549*H549</f>
        <v>51.193215000000002</v>
      </c>
      <c r="Q549" s="88">
        <v>0</v>
      </c>
      <c r="R549" s="88">
        <f>Q549*H549</f>
        <v>0</v>
      </c>
      <c r="S549" s="88">
        <v>0</v>
      </c>
      <c r="T549" s="89">
        <f>S549*H549</f>
        <v>0</v>
      </c>
      <c r="AR549" s="90" t="s">
        <v>274</v>
      </c>
      <c r="AT549" s="90" t="s">
        <v>162</v>
      </c>
      <c r="AU549" s="90" t="s">
        <v>85</v>
      </c>
      <c r="AY549" s="7" t="s">
        <v>160</v>
      </c>
      <c r="BE549" s="91">
        <f>IF(N549="základní",J549,0)</f>
        <v>0</v>
      </c>
      <c r="BF549" s="91">
        <f>IF(N549="snížená",J549,0)</f>
        <v>0</v>
      </c>
      <c r="BG549" s="91">
        <f>IF(N549="zákl. přenesená",J549,0)</f>
        <v>0</v>
      </c>
      <c r="BH549" s="91">
        <f>IF(N549="sníž. přenesená",J549,0)</f>
        <v>0</v>
      </c>
      <c r="BI549" s="91">
        <f>IF(N549="nulová",J549,0)</f>
        <v>0</v>
      </c>
      <c r="BJ549" s="7" t="s">
        <v>85</v>
      </c>
      <c r="BK549" s="91">
        <f>ROUND(I549*H549,2)</f>
        <v>0</v>
      </c>
      <c r="BL549" s="7" t="s">
        <v>274</v>
      </c>
      <c r="BM549" s="90" t="s">
        <v>893</v>
      </c>
    </row>
    <row r="550" spans="2:65" s="14" customFormat="1" x14ac:dyDescent="0.2">
      <c r="B550" s="15"/>
      <c r="D550" s="92" t="s">
        <v>169</v>
      </c>
      <c r="F550" s="93" t="s">
        <v>894</v>
      </c>
      <c r="I550" s="143"/>
      <c r="L550" s="15"/>
      <c r="M550" s="94"/>
      <c r="T550" s="95"/>
      <c r="AT550" s="7" t="s">
        <v>169</v>
      </c>
      <c r="AU550" s="7" t="s">
        <v>85</v>
      </c>
    </row>
    <row r="551" spans="2:65" s="96" customFormat="1" x14ac:dyDescent="0.2">
      <c r="B551" s="97"/>
      <c r="D551" s="98" t="s">
        <v>171</v>
      </c>
      <c r="E551" s="99" t="s">
        <v>3</v>
      </c>
      <c r="F551" s="100" t="s">
        <v>823</v>
      </c>
      <c r="H551" s="99" t="s">
        <v>3</v>
      </c>
      <c r="I551" s="144"/>
      <c r="L551" s="97"/>
      <c r="M551" s="101"/>
      <c r="T551" s="102"/>
      <c r="AT551" s="99" t="s">
        <v>171</v>
      </c>
      <c r="AU551" s="99" t="s">
        <v>85</v>
      </c>
      <c r="AV551" s="96" t="s">
        <v>80</v>
      </c>
      <c r="AW551" s="96" t="s">
        <v>33</v>
      </c>
      <c r="AX551" s="96" t="s">
        <v>72</v>
      </c>
      <c r="AY551" s="99" t="s">
        <v>160</v>
      </c>
    </row>
    <row r="552" spans="2:65" s="103" customFormat="1" x14ac:dyDescent="0.2">
      <c r="B552" s="104"/>
      <c r="D552" s="98" t="s">
        <v>171</v>
      </c>
      <c r="E552" s="105" t="s">
        <v>3</v>
      </c>
      <c r="F552" s="106" t="s">
        <v>876</v>
      </c>
      <c r="H552" s="107">
        <v>3.339</v>
      </c>
      <c r="I552" s="145"/>
      <c r="L552" s="104"/>
      <c r="M552" s="108"/>
      <c r="T552" s="109"/>
      <c r="AT552" s="105" t="s">
        <v>171</v>
      </c>
      <c r="AU552" s="105" t="s">
        <v>85</v>
      </c>
      <c r="AV552" s="103" t="s">
        <v>85</v>
      </c>
      <c r="AW552" s="103" t="s">
        <v>33</v>
      </c>
      <c r="AX552" s="103" t="s">
        <v>72</v>
      </c>
      <c r="AY552" s="105" t="s">
        <v>160</v>
      </c>
    </row>
    <row r="553" spans="2:65" s="96" customFormat="1" x14ac:dyDescent="0.2">
      <c r="B553" s="97"/>
      <c r="D553" s="98" t="s">
        <v>171</v>
      </c>
      <c r="E553" s="99" t="s">
        <v>3</v>
      </c>
      <c r="F553" s="100" t="s">
        <v>895</v>
      </c>
      <c r="H553" s="99" t="s">
        <v>3</v>
      </c>
      <c r="I553" s="144"/>
      <c r="L553" s="97"/>
      <c r="M553" s="101"/>
      <c r="T553" s="102"/>
      <c r="AT553" s="99" t="s">
        <v>171</v>
      </c>
      <c r="AU553" s="99" t="s">
        <v>85</v>
      </c>
      <c r="AV553" s="96" t="s">
        <v>80</v>
      </c>
      <c r="AW553" s="96" t="s">
        <v>33</v>
      </c>
      <c r="AX553" s="96" t="s">
        <v>72</v>
      </c>
      <c r="AY553" s="99" t="s">
        <v>160</v>
      </c>
    </row>
    <row r="554" spans="2:65" s="103" customFormat="1" x14ac:dyDescent="0.2">
      <c r="B554" s="104"/>
      <c r="D554" s="98" t="s">
        <v>171</v>
      </c>
      <c r="E554" s="105" t="s">
        <v>3</v>
      </c>
      <c r="F554" s="106" t="s">
        <v>712</v>
      </c>
      <c r="H554" s="107">
        <v>375.87</v>
      </c>
      <c r="I554" s="145"/>
      <c r="L554" s="104"/>
      <c r="M554" s="108"/>
      <c r="T554" s="109"/>
      <c r="AT554" s="105" t="s">
        <v>171</v>
      </c>
      <c r="AU554" s="105" t="s">
        <v>85</v>
      </c>
      <c r="AV554" s="103" t="s">
        <v>85</v>
      </c>
      <c r="AW554" s="103" t="s">
        <v>33</v>
      </c>
      <c r="AX554" s="103" t="s">
        <v>72</v>
      </c>
      <c r="AY554" s="105" t="s">
        <v>160</v>
      </c>
    </row>
    <row r="555" spans="2:65" s="110" customFormat="1" x14ac:dyDescent="0.2">
      <c r="B555" s="111"/>
      <c r="D555" s="98" t="s">
        <v>171</v>
      </c>
      <c r="E555" s="112" t="s">
        <v>3</v>
      </c>
      <c r="F555" s="113" t="s">
        <v>182</v>
      </c>
      <c r="H555" s="114">
        <v>379.209</v>
      </c>
      <c r="I555" s="146"/>
      <c r="L555" s="111"/>
      <c r="M555" s="115"/>
      <c r="T555" s="116"/>
      <c r="AT555" s="112" t="s">
        <v>171</v>
      </c>
      <c r="AU555" s="112" t="s">
        <v>85</v>
      </c>
      <c r="AV555" s="110" t="s">
        <v>167</v>
      </c>
      <c r="AW555" s="110" t="s">
        <v>33</v>
      </c>
      <c r="AX555" s="110" t="s">
        <v>80</v>
      </c>
      <c r="AY555" s="112" t="s">
        <v>160</v>
      </c>
    </row>
    <row r="556" spans="2:65" s="14" customFormat="1" ht="16.5" customHeight="1" x14ac:dyDescent="0.2">
      <c r="B556" s="15"/>
      <c r="C556" s="117" t="s">
        <v>896</v>
      </c>
      <c r="D556" s="117" t="s">
        <v>344</v>
      </c>
      <c r="E556" s="118" t="s">
        <v>897</v>
      </c>
      <c r="F556" s="119" t="s">
        <v>898</v>
      </c>
      <c r="G556" s="120" t="s">
        <v>165</v>
      </c>
      <c r="H556" s="121">
        <v>2.5070000000000001</v>
      </c>
      <c r="I556" s="148"/>
      <c r="J556" s="122">
        <f>ROUND(I556*H556,2)</f>
        <v>0</v>
      </c>
      <c r="K556" s="119" t="s">
        <v>166</v>
      </c>
      <c r="L556" s="123"/>
      <c r="M556" s="124" t="s">
        <v>3</v>
      </c>
      <c r="N556" s="125" t="s">
        <v>44</v>
      </c>
      <c r="O556" s="88">
        <v>0</v>
      </c>
      <c r="P556" s="88">
        <f>O556*H556</f>
        <v>0</v>
      </c>
      <c r="Q556" s="88">
        <v>0.55000000000000004</v>
      </c>
      <c r="R556" s="88">
        <f>Q556*H556</f>
        <v>1.3788500000000001</v>
      </c>
      <c r="S556" s="88">
        <v>0</v>
      </c>
      <c r="T556" s="89">
        <f>S556*H556</f>
        <v>0</v>
      </c>
      <c r="AR556" s="90" t="s">
        <v>401</v>
      </c>
      <c r="AT556" s="90" t="s">
        <v>344</v>
      </c>
      <c r="AU556" s="90" t="s">
        <v>85</v>
      </c>
      <c r="AY556" s="7" t="s">
        <v>160</v>
      </c>
      <c r="BE556" s="91">
        <f>IF(N556="základní",J556,0)</f>
        <v>0</v>
      </c>
      <c r="BF556" s="91">
        <f>IF(N556="snížená",J556,0)</f>
        <v>0</v>
      </c>
      <c r="BG556" s="91">
        <f>IF(N556="zákl. přenesená",J556,0)</f>
        <v>0</v>
      </c>
      <c r="BH556" s="91">
        <f>IF(N556="sníž. přenesená",J556,0)</f>
        <v>0</v>
      </c>
      <c r="BI556" s="91">
        <f>IF(N556="nulová",J556,0)</f>
        <v>0</v>
      </c>
      <c r="BJ556" s="7" t="s">
        <v>85</v>
      </c>
      <c r="BK556" s="91">
        <f>ROUND(I556*H556,2)</f>
        <v>0</v>
      </c>
      <c r="BL556" s="7" t="s">
        <v>274</v>
      </c>
      <c r="BM556" s="90" t="s">
        <v>899</v>
      </c>
    </row>
    <row r="557" spans="2:65" s="103" customFormat="1" x14ac:dyDescent="0.2">
      <c r="B557" s="104"/>
      <c r="D557" s="98" t="s">
        <v>171</v>
      </c>
      <c r="E557" s="105" t="s">
        <v>3</v>
      </c>
      <c r="F557" s="106" t="s">
        <v>900</v>
      </c>
      <c r="H557" s="107">
        <v>2.5999999999999999E-2</v>
      </c>
      <c r="I557" s="145"/>
      <c r="L557" s="104"/>
      <c r="M557" s="108"/>
      <c r="T557" s="109"/>
      <c r="AT557" s="105" t="s">
        <v>171</v>
      </c>
      <c r="AU557" s="105" t="s">
        <v>85</v>
      </c>
      <c r="AV557" s="103" t="s">
        <v>85</v>
      </c>
      <c r="AW557" s="103" t="s">
        <v>33</v>
      </c>
      <c r="AX557" s="103" t="s">
        <v>72</v>
      </c>
      <c r="AY557" s="105" t="s">
        <v>160</v>
      </c>
    </row>
    <row r="558" spans="2:65" s="103" customFormat="1" x14ac:dyDescent="0.2">
      <c r="B558" s="104"/>
      <c r="D558" s="98" t="s">
        <v>171</v>
      </c>
      <c r="E558" s="105" t="s">
        <v>3</v>
      </c>
      <c r="F558" s="106" t="s">
        <v>901</v>
      </c>
      <c r="H558" s="107">
        <v>2.4809999999999999</v>
      </c>
      <c r="I558" s="145"/>
      <c r="L558" s="104"/>
      <c r="M558" s="108"/>
      <c r="T558" s="109"/>
      <c r="AT558" s="105" t="s">
        <v>171</v>
      </c>
      <c r="AU558" s="105" t="s">
        <v>85</v>
      </c>
      <c r="AV558" s="103" t="s">
        <v>85</v>
      </c>
      <c r="AW558" s="103" t="s">
        <v>33</v>
      </c>
      <c r="AX558" s="103" t="s">
        <v>72</v>
      </c>
      <c r="AY558" s="105" t="s">
        <v>160</v>
      </c>
    </row>
    <row r="559" spans="2:65" s="110" customFormat="1" x14ac:dyDescent="0.2">
      <c r="B559" s="111"/>
      <c r="D559" s="98" t="s">
        <v>171</v>
      </c>
      <c r="E559" s="112" t="s">
        <v>3</v>
      </c>
      <c r="F559" s="113" t="s">
        <v>182</v>
      </c>
      <c r="H559" s="114">
        <v>2.5070000000000001</v>
      </c>
      <c r="I559" s="146"/>
      <c r="L559" s="111"/>
      <c r="M559" s="115"/>
      <c r="T559" s="116"/>
      <c r="AT559" s="112" t="s">
        <v>171</v>
      </c>
      <c r="AU559" s="112" t="s">
        <v>85</v>
      </c>
      <c r="AV559" s="110" t="s">
        <v>167</v>
      </c>
      <c r="AW559" s="110" t="s">
        <v>33</v>
      </c>
      <c r="AX559" s="110" t="s">
        <v>80</v>
      </c>
      <c r="AY559" s="112" t="s">
        <v>160</v>
      </c>
    </row>
    <row r="560" spans="2:65" s="14" customFormat="1" ht="24.2" customHeight="1" x14ac:dyDescent="0.2">
      <c r="B560" s="15"/>
      <c r="C560" s="80" t="s">
        <v>902</v>
      </c>
      <c r="D560" s="80" t="s">
        <v>162</v>
      </c>
      <c r="E560" s="81" t="s">
        <v>903</v>
      </c>
      <c r="F560" s="82" t="s">
        <v>904</v>
      </c>
      <c r="G560" s="83" t="s">
        <v>397</v>
      </c>
      <c r="H560" s="84">
        <v>74.650999999999996</v>
      </c>
      <c r="I560" s="142"/>
      <c r="J560" s="85">
        <f>ROUND(I560*H560,2)</f>
        <v>0</v>
      </c>
      <c r="K560" s="82" t="s">
        <v>166</v>
      </c>
      <c r="L560" s="15"/>
      <c r="M560" s="86" t="s">
        <v>3</v>
      </c>
      <c r="N560" s="87" t="s">
        <v>44</v>
      </c>
      <c r="O560" s="88">
        <v>0.03</v>
      </c>
      <c r="P560" s="88">
        <f>O560*H560</f>
        <v>2.2395299999999998</v>
      </c>
      <c r="Q560" s="88">
        <v>2.0000000000000002E-5</v>
      </c>
      <c r="R560" s="88">
        <f>Q560*H560</f>
        <v>1.4930200000000001E-3</v>
      </c>
      <c r="S560" s="88">
        <v>0</v>
      </c>
      <c r="T560" s="89">
        <f>S560*H560</f>
        <v>0</v>
      </c>
      <c r="AR560" s="90" t="s">
        <v>274</v>
      </c>
      <c r="AT560" s="90" t="s">
        <v>162</v>
      </c>
      <c r="AU560" s="90" t="s">
        <v>85</v>
      </c>
      <c r="AY560" s="7" t="s">
        <v>160</v>
      </c>
      <c r="BE560" s="91">
        <f>IF(N560="základní",J560,0)</f>
        <v>0</v>
      </c>
      <c r="BF560" s="91">
        <f>IF(N560="snížená",J560,0)</f>
        <v>0</v>
      </c>
      <c r="BG560" s="91">
        <f>IF(N560="zákl. přenesená",J560,0)</f>
        <v>0</v>
      </c>
      <c r="BH560" s="91">
        <f>IF(N560="sníž. přenesená",J560,0)</f>
        <v>0</v>
      </c>
      <c r="BI560" s="91">
        <f>IF(N560="nulová",J560,0)</f>
        <v>0</v>
      </c>
      <c r="BJ560" s="7" t="s">
        <v>85</v>
      </c>
      <c r="BK560" s="91">
        <f>ROUND(I560*H560,2)</f>
        <v>0</v>
      </c>
      <c r="BL560" s="7" t="s">
        <v>274</v>
      </c>
      <c r="BM560" s="90" t="s">
        <v>905</v>
      </c>
    </row>
    <row r="561" spans="2:65" s="14" customFormat="1" x14ac:dyDescent="0.2">
      <c r="B561" s="15"/>
      <c r="D561" s="92" t="s">
        <v>169</v>
      </c>
      <c r="F561" s="93" t="s">
        <v>906</v>
      </c>
      <c r="I561" s="143"/>
      <c r="L561" s="15"/>
      <c r="M561" s="94"/>
      <c r="T561" s="95"/>
      <c r="AT561" s="7" t="s">
        <v>169</v>
      </c>
      <c r="AU561" s="7" t="s">
        <v>85</v>
      </c>
    </row>
    <row r="562" spans="2:65" s="96" customFormat="1" x14ac:dyDescent="0.2">
      <c r="B562" s="97"/>
      <c r="D562" s="98" t="s">
        <v>171</v>
      </c>
      <c r="E562" s="99" t="s">
        <v>3</v>
      </c>
      <c r="F562" s="100" t="s">
        <v>823</v>
      </c>
      <c r="H562" s="99" t="s">
        <v>3</v>
      </c>
      <c r="I562" s="144"/>
      <c r="L562" s="97"/>
      <c r="M562" s="101"/>
      <c r="T562" s="102"/>
      <c r="AT562" s="99" t="s">
        <v>171</v>
      </c>
      <c r="AU562" s="99" t="s">
        <v>85</v>
      </c>
      <c r="AV562" s="96" t="s">
        <v>80</v>
      </c>
      <c r="AW562" s="96" t="s">
        <v>33</v>
      </c>
      <c r="AX562" s="96" t="s">
        <v>72</v>
      </c>
      <c r="AY562" s="99" t="s">
        <v>160</v>
      </c>
    </row>
    <row r="563" spans="2:65" s="103" customFormat="1" x14ac:dyDescent="0.2">
      <c r="B563" s="104"/>
      <c r="D563" s="98" t="s">
        <v>171</v>
      </c>
      <c r="E563" s="105" t="s">
        <v>3</v>
      </c>
      <c r="F563" s="106" t="s">
        <v>825</v>
      </c>
      <c r="H563" s="107">
        <v>6.4859999999999998</v>
      </c>
      <c r="I563" s="145"/>
      <c r="L563" s="104"/>
      <c r="M563" s="108"/>
      <c r="T563" s="109"/>
      <c r="AT563" s="105" t="s">
        <v>171</v>
      </c>
      <c r="AU563" s="105" t="s">
        <v>85</v>
      </c>
      <c r="AV563" s="103" t="s">
        <v>85</v>
      </c>
      <c r="AW563" s="103" t="s">
        <v>33</v>
      </c>
      <c r="AX563" s="103" t="s">
        <v>72</v>
      </c>
      <c r="AY563" s="105" t="s">
        <v>160</v>
      </c>
    </row>
    <row r="564" spans="2:65" s="96" customFormat="1" x14ac:dyDescent="0.2">
      <c r="B564" s="97"/>
      <c r="D564" s="98" t="s">
        <v>171</v>
      </c>
      <c r="E564" s="99" t="s">
        <v>3</v>
      </c>
      <c r="F564" s="100" t="s">
        <v>907</v>
      </c>
      <c r="H564" s="99" t="s">
        <v>3</v>
      </c>
      <c r="I564" s="144"/>
      <c r="L564" s="97"/>
      <c r="M564" s="101"/>
      <c r="T564" s="102"/>
      <c r="AT564" s="99" t="s">
        <v>171</v>
      </c>
      <c r="AU564" s="99" t="s">
        <v>85</v>
      </c>
      <c r="AV564" s="96" t="s">
        <v>80</v>
      </c>
      <c r="AW564" s="96" t="s">
        <v>33</v>
      </c>
      <c r="AX564" s="96" t="s">
        <v>72</v>
      </c>
      <c r="AY564" s="99" t="s">
        <v>160</v>
      </c>
    </row>
    <row r="565" spans="2:65" s="103" customFormat="1" x14ac:dyDescent="0.2">
      <c r="B565" s="104"/>
      <c r="D565" s="98" t="s">
        <v>171</v>
      </c>
      <c r="E565" s="105" t="s">
        <v>3</v>
      </c>
      <c r="F565" s="106" t="s">
        <v>908</v>
      </c>
      <c r="H565" s="107">
        <v>68.165000000000006</v>
      </c>
      <c r="I565" s="145"/>
      <c r="L565" s="104"/>
      <c r="M565" s="108"/>
      <c r="T565" s="109"/>
      <c r="AT565" s="105" t="s">
        <v>171</v>
      </c>
      <c r="AU565" s="105" t="s">
        <v>85</v>
      </c>
      <c r="AV565" s="103" t="s">
        <v>85</v>
      </c>
      <c r="AW565" s="103" t="s">
        <v>33</v>
      </c>
      <c r="AX565" s="103" t="s">
        <v>72</v>
      </c>
      <c r="AY565" s="105" t="s">
        <v>160</v>
      </c>
    </row>
    <row r="566" spans="2:65" s="110" customFormat="1" x14ac:dyDescent="0.2">
      <c r="B566" s="111"/>
      <c r="D566" s="98" t="s">
        <v>171</v>
      </c>
      <c r="E566" s="112" t="s">
        <v>3</v>
      </c>
      <c r="F566" s="113" t="s">
        <v>182</v>
      </c>
      <c r="H566" s="114">
        <v>74.650999999999996</v>
      </c>
      <c r="I566" s="146"/>
      <c r="L566" s="111"/>
      <c r="M566" s="115"/>
      <c r="T566" s="116"/>
      <c r="AT566" s="112" t="s">
        <v>171</v>
      </c>
      <c r="AU566" s="112" t="s">
        <v>85</v>
      </c>
      <c r="AV566" s="110" t="s">
        <v>167</v>
      </c>
      <c r="AW566" s="110" t="s">
        <v>33</v>
      </c>
      <c r="AX566" s="110" t="s">
        <v>80</v>
      </c>
      <c r="AY566" s="112" t="s">
        <v>160</v>
      </c>
    </row>
    <row r="567" spans="2:65" s="14" customFormat="1" ht="49.15" customHeight="1" x14ac:dyDescent="0.2">
      <c r="B567" s="15"/>
      <c r="C567" s="80" t="s">
        <v>909</v>
      </c>
      <c r="D567" s="80" t="s">
        <v>162</v>
      </c>
      <c r="E567" s="81" t="s">
        <v>910</v>
      </c>
      <c r="F567" s="82" t="s">
        <v>911</v>
      </c>
      <c r="G567" s="83" t="s">
        <v>212</v>
      </c>
      <c r="H567" s="84">
        <v>44.216000000000001</v>
      </c>
      <c r="I567" s="142"/>
      <c r="J567" s="85">
        <f>ROUND(I567*H567,2)</f>
        <v>0</v>
      </c>
      <c r="K567" s="82" t="s">
        <v>166</v>
      </c>
      <c r="L567" s="15"/>
      <c r="M567" s="86" t="s">
        <v>3</v>
      </c>
      <c r="N567" s="87" t="s">
        <v>44</v>
      </c>
      <c r="O567" s="88">
        <v>0.75</v>
      </c>
      <c r="P567" s="88">
        <f>O567*H567</f>
        <v>33.161999999999999</v>
      </c>
      <c r="Q567" s="88">
        <v>3.696E-2</v>
      </c>
      <c r="R567" s="88">
        <f>Q567*H567</f>
        <v>1.63422336</v>
      </c>
      <c r="S567" s="88">
        <v>0</v>
      </c>
      <c r="T567" s="89">
        <f>S567*H567</f>
        <v>0</v>
      </c>
      <c r="AR567" s="90" t="s">
        <v>274</v>
      </c>
      <c r="AT567" s="90" t="s">
        <v>162</v>
      </c>
      <c r="AU567" s="90" t="s">
        <v>85</v>
      </c>
      <c r="AY567" s="7" t="s">
        <v>160</v>
      </c>
      <c r="BE567" s="91">
        <f>IF(N567="základní",J567,0)</f>
        <v>0</v>
      </c>
      <c r="BF567" s="91">
        <f>IF(N567="snížená",J567,0)</f>
        <v>0</v>
      </c>
      <c r="BG567" s="91">
        <f>IF(N567="zákl. přenesená",J567,0)</f>
        <v>0</v>
      </c>
      <c r="BH567" s="91">
        <f>IF(N567="sníž. přenesená",J567,0)</f>
        <v>0</v>
      </c>
      <c r="BI567" s="91">
        <f>IF(N567="nulová",J567,0)</f>
        <v>0</v>
      </c>
      <c r="BJ567" s="7" t="s">
        <v>85</v>
      </c>
      <c r="BK567" s="91">
        <f>ROUND(I567*H567,2)</f>
        <v>0</v>
      </c>
      <c r="BL567" s="7" t="s">
        <v>274</v>
      </c>
      <c r="BM567" s="90" t="s">
        <v>912</v>
      </c>
    </row>
    <row r="568" spans="2:65" s="14" customFormat="1" x14ac:dyDescent="0.2">
      <c r="B568" s="15"/>
      <c r="D568" s="92" t="s">
        <v>169</v>
      </c>
      <c r="F568" s="93" t="s">
        <v>913</v>
      </c>
      <c r="I568" s="143"/>
      <c r="L568" s="15"/>
      <c r="M568" s="94"/>
      <c r="T568" s="95"/>
      <c r="AT568" s="7" t="s">
        <v>169</v>
      </c>
      <c r="AU568" s="7" t="s">
        <v>85</v>
      </c>
    </row>
    <row r="569" spans="2:65" s="96" customFormat="1" x14ac:dyDescent="0.2">
      <c r="B569" s="97"/>
      <c r="D569" s="98" t="s">
        <v>171</v>
      </c>
      <c r="E569" s="99" t="s">
        <v>3</v>
      </c>
      <c r="F569" s="100" t="s">
        <v>635</v>
      </c>
      <c r="H569" s="99" t="s">
        <v>3</v>
      </c>
      <c r="I569" s="144"/>
      <c r="L569" s="97"/>
      <c r="M569" s="101"/>
      <c r="T569" s="102"/>
      <c r="AT569" s="99" t="s">
        <v>171</v>
      </c>
      <c r="AU569" s="99" t="s">
        <v>85</v>
      </c>
      <c r="AV569" s="96" t="s">
        <v>80</v>
      </c>
      <c r="AW569" s="96" t="s">
        <v>33</v>
      </c>
      <c r="AX569" s="96" t="s">
        <v>72</v>
      </c>
      <c r="AY569" s="99" t="s">
        <v>160</v>
      </c>
    </row>
    <row r="570" spans="2:65" s="103" customFormat="1" x14ac:dyDescent="0.2">
      <c r="B570" s="104"/>
      <c r="D570" s="98" t="s">
        <v>171</v>
      </c>
      <c r="E570" s="105" t="s">
        <v>3</v>
      </c>
      <c r="F570" s="106" t="s">
        <v>914</v>
      </c>
      <c r="H570" s="107">
        <v>44.216000000000001</v>
      </c>
      <c r="I570" s="145"/>
      <c r="L570" s="104"/>
      <c r="M570" s="108"/>
      <c r="T570" s="109"/>
      <c r="AT570" s="105" t="s">
        <v>171</v>
      </c>
      <c r="AU570" s="105" t="s">
        <v>85</v>
      </c>
      <c r="AV570" s="103" t="s">
        <v>85</v>
      </c>
      <c r="AW570" s="103" t="s">
        <v>33</v>
      </c>
      <c r="AX570" s="103" t="s">
        <v>80</v>
      </c>
      <c r="AY570" s="105" t="s">
        <v>160</v>
      </c>
    </row>
    <row r="571" spans="2:65" s="14" customFormat="1" ht="37.9" customHeight="1" x14ac:dyDescent="0.2">
      <c r="B571" s="15"/>
      <c r="C571" s="80" t="s">
        <v>915</v>
      </c>
      <c r="D571" s="80" t="s">
        <v>162</v>
      </c>
      <c r="E571" s="81" t="s">
        <v>916</v>
      </c>
      <c r="F571" s="82" t="s">
        <v>917</v>
      </c>
      <c r="G571" s="83" t="s">
        <v>165</v>
      </c>
      <c r="H571" s="84">
        <v>28.428000000000001</v>
      </c>
      <c r="I571" s="142"/>
      <c r="J571" s="85">
        <f>ROUND(I571*H571,2)</f>
        <v>0</v>
      </c>
      <c r="K571" s="82" t="s">
        <v>166</v>
      </c>
      <c r="L571" s="15"/>
      <c r="M571" s="86" t="s">
        <v>3</v>
      </c>
      <c r="N571" s="87" t="s">
        <v>44</v>
      </c>
      <c r="O571" s="88">
        <v>0</v>
      </c>
      <c r="P571" s="88">
        <f>O571*H571</f>
        <v>0</v>
      </c>
      <c r="Q571" s="88">
        <v>2.3369999999999998E-2</v>
      </c>
      <c r="R571" s="88">
        <f>Q571*H571</f>
        <v>0.66436235999999993</v>
      </c>
      <c r="S571" s="88">
        <v>0</v>
      </c>
      <c r="T571" s="89">
        <f>S571*H571</f>
        <v>0</v>
      </c>
      <c r="AR571" s="90" t="s">
        <v>274</v>
      </c>
      <c r="AT571" s="90" t="s">
        <v>162</v>
      </c>
      <c r="AU571" s="90" t="s">
        <v>85</v>
      </c>
      <c r="AY571" s="7" t="s">
        <v>160</v>
      </c>
      <c r="BE571" s="91">
        <f>IF(N571="základní",J571,0)</f>
        <v>0</v>
      </c>
      <c r="BF571" s="91">
        <f>IF(N571="snížená",J571,0)</f>
        <v>0</v>
      </c>
      <c r="BG571" s="91">
        <f>IF(N571="zákl. přenesená",J571,0)</f>
        <v>0</v>
      </c>
      <c r="BH571" s="91">
        <f>IF(N571="sníž. přenesená",J571,0)</f>
        <v>0</v>
      </c>
      <c r="BI571" s="91">
        <f>IF(N571="nulová",J571,0)</f>
        <v>0</v>
      </c>
      <c r="BJ571" s="7" t="s">
        <v>85</v>
      </c>
      <c r="BK571" s="91">
        <f>ROUND(I571*H571,2)</f>
        <v>0</v>
      </c>
      <c r="BL571" s="7" t="s">
        <v>274</v>
      </c>
      <c r="BM571" s="90" t="s">
        <v>918</v>
      </c>
    </row>
    <row r="572" spans="2:65" s="14" customFormat="1" x14ac:dyDescent="0.2">
      <c r="B572" s="15"/>
      <c r="D572" s="92" t="s">
        <v>169</v>
      </c>
      <c r="F572" s="93" t="s">
        <v>919</v>
      </c>
      <c r="I572" s="143"/>
      <c r="L572" s="15"/>
      <c r="M572" s="94"/>
      <c r="T572" s="95"/>
      <c r="AT572" s="7" t="s">
        <v>169</v>
      </c>
      <c r="AU572" s="7" t="s">
        <v>85</v>
      </c>
    </row>
    <row r="573" spans="2:65" s="96" customFormat="1" x14ac:dyDescent="0.2">
      <c r="B573" s="97"/>
      <c r="D573" s="98" t="s">
        <v>171</v>
      </c>
      <c r="E573" s="99" t="s">
        <v>3</v>
      </c>
      <c r="F573" s="100" t="s">
        <v>635</v>
      </c>
      <c r="H573" s="99" t="s">
        <v>3</v>
      </c>
      <c r="I573" s="144"/>
      <c r="L573" s="97"/>
      <c r="M573" s="101"/>
      <c r="T573" s="102"/>
      <c r="AT573" s="99" t="s">
        <v>171</v>
      </c>
      <c r="AU573" s="99" t="s">
        <v>85</v>
      </c>
      <c r="AV573" s="96" t="s">
        <v>80</v>
      </c>
      <c r="AW573" s="96" t="s">
        <v>33</v>
      </c>
      <c r="AX573" s="96" t="s">
        <v>72</v>
      </c>
      <c r="AY573" s="99" t="s">
        <v>160</v>
      </c>
    </row>
    <row r="574" spans="2:65" s="103" customFormat="1" x14ac:dyDescent="0.2">
      <c r="B574" s="104"/>
      <c r="D574" s="98" t="s">
        <v>171</v>
      </c>
      <c r="E574" s="105" t="s">
        <v>3</v>
      </c>
      <c r="F574" s="106" t="s">
        <v>920</v>
      </c>
      <c r="H574" s="107">
        <v>28.428000000000001</v>
      </c>
      <c r="I574" s="145"/>
      <c r="L574" s="104"/>
      <c r="M574" s="108"/>
      <c r="T574" s="109"/>
      <c r="AT574" s="105" t="s">
        <v>171</v>
      </c>
      <c r="AU574" s="105" t="s">
        <v>85</v>
      </c>
      <c r="AV574" s="103" t="s">
        <v>85</v>
      </c>
      <c r="AW574" s="103" t="s">
        <v>33</v>
      </c>
      <c r="AX574" s="103" t="s">
        <v>80</v>
      </c>
      <c r="AY574" s="105" t="s">
        <v>160</v>
      </c>
    </row>
    <row r="575" spans="2:65" s="14" customFormat="1" ht="37.9" customHeight="1" x14ac:dyDescent="0.2">
      <c r="B575" s="15"/>
      <c r="C575" s="80" t="s">
        <v>921</v>
      </c>
      <c r="D575" s="80" t="s">
        <v>162</v>
      </c>
      <c r="E575" s="81" t="s">
        <v>922</v>
      </c>
      <c r="F575" s="82" t="s">
        <v>923</v>
      </c>
      <c r="G575" s="83" t="s">
        <v>212</v>
      </c>
      <c r="H575" s="84">
        <v>257.36</v>
      </c>
      <c r="I575" s="142"/>
      <c r="J575" s="85">
        <f>ROUND(I575*H575,2)</f>
        <v>0</v>
      </c>
      <c r="K575" s="82" t="s">
        <v>166</v>
      </c>
      <c r="L575" s="15"/>
      <c r="M575" s="86" t="s">
        <v>3</v>
      </c>
      <c r="N575" s="87" t="s">
        <v>44</v>
      </c>
      <c r="O575" s="88">
        <v>0.53</v>
      </c>
      <c r="P575" s="88">
        <f>O575*H575</f>
        <v>136.4008</v>
      </c>
      <c r="Q575" s="88">
        <v>1.5650000000000001E-2</v>
      </c>
      <c r="R575" s="88">
        <f>Q575*H575</f>
        <v>4.0276840000000007</v>
      </c>
      <c r="S575" s="88">
        <v>0</v>
      </c>
      <c r="T575" s="89">
        <f>S575*H575</f>
        <v>0</v>
      </c>
      <c r="AR575" s="90" t="s">
        <v>274</v>
      </c>
      <c r="AT575" s="90" t="s">
        <v>162</v>
      </c>
      <c r="AU575" s="90" t="s">
        <v>85</v>
      </c>
      <c r="AY575" s="7" t="s">
        <v>160</v>
      </c>
      <c r="BE575" s="91">
        <f>IF(N575="základní",J575,0)</f>
        <v>0</v>
      </c>
      <c r="BF575" s="91">
        <f>IF(N575="snížená",J575,0)</f>
        <v>0</v>
      </c>
      <c r="BG575" s="91">
        <f>IF(N575="zákl. přenesená",J575,0)</f>
        <v>0</v>
      </c>
      <c r="BH575" s="91">
        <f>IF(N575="sníž. přenesená",J575,0)</f>
        <v>0</v>
      </c>
      <c r="BI575" s="91">
        <f>IF(N575="nulová",J575,0)</f>
        <v>0</v>
      </c>
      <c r="BJ575" s="7" t="s">
        <v>85</v>
      </c>
      <c r="BK575" s="91">
        <f>ROUND(I575*H575,2)</f>
        <v>0</v>
      </c>
      <c r="BL575" s="7" t="s">
        <v>274</v>
      </c>
      <c r="BM575" s="90" t="s">
        <v>924</v>
      </c>
    </row>
    <row r="576" spans="2:65" s="14" customFormat="1" x14ac:dyDescent="0.2">
      <c r="B576" s="15"/>
      <c r="D576" s="92" t="s">
        <v>169</v>
      </c>
      <c r="F576" s="93" t="s">
        <v>925</v>
      </c>
      <c r="I576" s="143"/>
      <c r="L576" s="15"/>
      <c r="M576" s="94"/>
      <c r="T576" s="95"/>
      <c r="AT576" s="7" t="s">
        <v>169</v>
      </c>
      <c r="AU576" s="7" t="s">
        <v>85</v>
      </c>
    </row>
    <row r="577" spans="2:65" s="96" customFormat="1" x14ac:dyDescent="0.2">
      <c r="B577" s="97"/>
      <c r="D577" s="98" t="s">
        <v>171</v>
      </c>
      <c r="E577" s="99" t="s">
        <v>3</v>
      </c>
      <c r="F577" s="100" t="s">
        <v>635</v>
      </c>
      <c r="H577" s="99" t="s">
        <v>3</v>
      </c>
      <c r="I577" s="144"/>
      <c r="L577" s="97"/>
      <c r="M577" s="101"/>
      <c r="T577" s="102"/>
      <c r="AT577" s="99" t="s">
        <v>171</v>
      </c>
      <c r="AU577" s="99" t="s">
        <v>85</v>
      </c>
      <c r="AV577" s="96" t="s">
        <v>80</v>
      </c>
      <c r="AW577" s="96" t="s">
        <v>33</v>
      </c>
      <c r="AX577" s="96" t="s">
        <v>72</v>
      </c>
      <c r="AY577" s="99" t="s">
        <v>160</v>
      </c>
    </row>
    <row r="578" spans="2:65" s="103" customFormat="1" x14ac:dyDescent="0.2">
      <c r="B578" s="104"/>
      <c r="D578" s="98" t="s">
        <v>171</v>
      </c>
      <c r="E578" s="105" t="s">
        <v>3</v>
      </c>
      <c r="F578" s="106" t="s">
        <v>926</v>
      </c>
      <c r="H578" s="107">
        <v>257.36</v>
      </c>
      <c r="I578" s="145"/>
      <c r="L578" s="104"/>
      <c r="M578" s="108"/>
      <c r="T578" s="109"/>
      <c r="AT578" s="105" t="s">
        <v>171</v>
      </c>
      <c r="AU578" s="105" t="s">
        <v>85</v>
      </c>
      <c r="AV578" s="103" t="s">
        <v>85</v>
      </c>
      <c r="AW578" s="103" t="s">
        <v>33</v>
      </c>
      <c r="AX578" s="103" t="s">
        <v>80</v>
      </c>
      <c r="AY578" s="105" t="s">
        <v>160</v>
      </c>
    </row>
    <row r="579" spans="2:65" s="14" customFormat="1" ht="24.2" customHeight="1" x14ac:dyDescent="0.2">
      <c r="B579" s="15"/>
      <c r="C579" s="80" t="s">
        <v>927</v>
      </c>
      <c r="D579" s="80" t="s">
        <v>162</v>
      </c>
      <c r="E579" s="81" t="s">
        <v>928</v>
      </c>
      <c r="F579" s="82" t="s">
        <v>929</v>
      </c>
      <c r="G579" s="83" t="s">
        <v>397</v>
      </c>
      <c r="H579" s="84">
        <v>424.512</v>
      </c>
      <c r="I579" s="142"/>
      <c r="J579" s="85">
        <f>ROUND(I579*H579,2)</f>
        <v>0</v>
      </c>
      <c r="K579" s="82" t="s">
        <v>166</v>
      </c>
      <c r="L579" s="15"/>
      <c r="M579" s="86" t="s">
        <v>3</v>
      </c>
      <c r="N579" s="87" t="s">
        <v>44</v>
      </c>
      <c r="O579" s="88">
        <v>0.105</v>
      </c>
      <c r="P579" s="88">
        <f>O579*H579</f>
        <v>44.57376</v>
      </c>
      <c r="Q579" s="88">
        <v>1.0000000000000001E-5</v>
      </c>
      <c r="R579" s="88">
        <f>Q579*H579</f>
        <v>4.2451200000000007E-3</v>
      </c>
      <c r="S579" s="88">
        <v>0</v>
      </c>
      <c r="T579" s="89">
        <f>S579*H579</f>
        <v>0</v>
      </c>
      <c r="AR579" s="90" t="s">
        <v>274</v>
      </c>
      <c r="AT579" s="90" t="s">
        <v>162</v>
      </c>
      <c r="AU579" s="90" t="s">
        <v>85</v>
      </c>
      <c r="AY579" s="7" t="s">
        <v>160</v>
      </c>
      <c r="BE579" s="91">
        <f>IF(N579="základní",J579,0)</f>
        <v>0</v>
      </c>
      <c r="BF579" s="91">
        <f>IF(N579="snížená",J579,0)</f>
        <v>0</v>
      </c>
      <c r="BG579" s="91">
        <f>IF(N579="zákl. přenesená",J579,0)</f>
        <v>0</v>
      </c>
      <c r="BH579" s="91">
        <f>IF(N579="sníž. přenesená",J579,0)</f>
        <v>0</v>
      </c>
      <c r="BI579" s="91">
        <f>IF(N579="nulová",J579,0)</f>
        <v>0</v>
      </c>
      <c r="BJ579" s="7" t="s">
        <v>85</v>
      </c>
      <c r="BK579" s="91">
        <f>ROUND(I579*H579,2)</f>
        <v>0</v>
      </c>
      <c r="BL579" s="7" t="s">
        <v>274</v>
      </c>
      <c r="BM579" s="90" t="s">
        <v>930</v>
      </c>
    </row>
    <row r="580" spans="2:65" s="14" customFormat="1" x14ac:dyDescent="0.2">
      <c r="B580" s="15"/>
      <c r="D580" s="92" t="s">
        <v>169</v>
      </c>
      <c r="F580" s="93" t="s">
        <v>931</v>
      </c>
      <c r="I580" s="143"/>
      <c r="L580" s="15"/>
      <c r="M580" s="94"/>
      <c r="T580" s="95"/>
      <c r="AT580" s="7" t="s">
        <v>169</v>
      </c>
      <c r="AU580" s="7" t="s">
        <v>85</v>
      </c>
    </row>
    <row r="581" spans="2:65" s="96" customFormat="1" x14ac:dyDescent="0.2">
      <c r="B581" s="97"/>
      <c r="D581" s="98" t="s">
        <v>171</v>
      </c>
      <c r="E581" s="99" t="s">
        <v>3</v>
      </c>
      <c r="F581" s="100" t="s">
        <v>266</v>
      </c>
      <c r="H581" s="99" t="s">
        <v>3</v>
      </c>
      <c r="I581" s="144"/>
      <c r="L581" s="97"/>
      <c r="M581" s="101"/>
      <c r="T581" s="102"/>
      <c r="AT581" s="99" t="s">
        <v>171</v>
      </c>
      <c r="AU581" s="99" t="s">
        <v>85</v>
      </c>
      <c r="AV581" s="96" t="s">
        <v>80</v>
      </c>
      <c r="AW581" s="96" t="s">
        <v>33</v>
      </c>
      <c r="AX581" s="96" t="s">
        <v>72</v>
      </c>
      <c r="AY581" s="99" t="s">
        <v>160</v>
      </c>
    </row>
    <row r="582" spans="2:65" s="103" customFormat="1" x14ac:dyDescent="0.2">
      <c r="B582" s="104"/>
      <c r="D582" s="98" t="s">
        <v>171</v>
      </c>
      <c r="E582" s="105" t="s">
        <v>3</v>
      </c>
      <c r="F582" s="106" t="s">
        <v>932</v>
      </c>
      <c r="H582" s="107">
        <v>424.512</v>
      </c>
      <c r="I582" s="145"/>
      <c r="L582" s="104"/>
      <c r="M582" s="108"/>
      <c r="T582" s="109"/>
      <c r="AT582" s="105" t="s">
        <v>171</v>
      </c>
      <c r="AU582" s="105" t="s">
        <v>85</v>
      </c>
      <c r="AV582" s="103" t="s">
        <v>85</v>
      </c>
      <c r="AW582" s="103" t="s">
        <v>33</v>
      </c>
      <c r="AX582" s="103" t="s">
        <v>80</v>
      </c>
      <c r="AY582" s="105" t="s">
        <v>160</v>
      </c>
    </row>
    <row r="583" spans="2:65" s="14" customFormat="1" ht="21.75" customHeight="1" x14ac:dyDescent="0.2">
      <c r="B583" s="15"/>
      <c r="C583" s="117" t="s">
        <v>933</v>
      </c>
      <c r="D583" s="117" t="s">
        <v>344</v>
      </c>
      <c r="E583" s="118" t="s">
        <v>934</v>
      </c>
      <c r="F583" s="119" t="s">
        <v>935</v>
      </c>
      <c r="G583" s="120" t="s">
        <v>165</v>
      </c>
      <c r="H583" s="121">
        <v>2.242</v>
      </c>
      <c r="I583" s="148"/>
      <c r="J583" s="122">
        <f>ROUND(I583*H583,2)</f>
        <v>0</v>
      </c>
      <c r="K583" s="119" t="s">
        <v>166</v>
      </c>
      <c r="L583" s="123"/>
      <c r="M583" s="124" t="s">
        <v>3</v>
      </c>
      <c r="N583" s="125" t="s">
        <v>44</v>
      </c>
      <c r="O583" s="88">
        <v>0</v>
      </c>
      <c r="P583" s="88">
        <f>O583*H583</f>
        <v>0</v>
      </c>
      <c r="Q583" s="88">
        <v>0.55000000000000004</v>
      </c>
      <c r="R583" s="88">
        <f>Q583*H583</f>
        <v>1.2331000000000001</v>
      </c>
      <c r="S583" s="88">
        <v>0</v>
      </c>
      <c r="T583" s="89">
        <f>S583*H583</f>
        <v>0</v>
      </c>
      <c r="AR583" s="90" t="s">
        <v>401</v>
      </c>
      <c r="AT583" s="90" t="s">
        <v>344</v>
      </c>
      <c r="AU583" s="90" t="s">
        <v>85</v>
      </c>
      <c r="AY583" s="7" t="s">
        <v>160</v>
      </c>
      <c r="BE583" s="91">
        <f>IF(N583="základní",J583,0)</f>
        <v>0</v>
      </c>
      <c r="BF583" s="91">
        <f>IF(N583="snížená",J583,0)</f>
        <v>0</v>
      </c>
      <c r="BG583" s="91">
        <f>IF(N583="zákl. přenesená",J583,0)</f>
        <v>0</v>
      </c>
      <c r="BH583" s="91">
        <f>IF(N583="sníž. přenesená",J583,0)</f>
        <v>0</v>
      </c>
      <c r="BI583" s="91">
        <f>IF(N583="nulová",J583,0)</f>
        <v>0</v>
      </c>
      <c r="BJ583" s="7" t="s">
        <v>85</v>
      </c>
      <c r="BK583" s="91">
        <f>ROUND(I583*H583,2)</f>
        <v>0</v>
      </c>
      <c r="BL583" s="7" t="s">
        <v>274</v>
      </c>
      <c r="BM583" s="90" t="s">
        <v>936</v>
      </c>
    </row>
    <row r="584" spans="2:65" s="103" customFormat="1" x14ac:dyDescent="0.2">
      <c r="B584" s="104"/>
      <c r="D584" s="98" t="s">
        <v>171</v>
      </c>
      <c r="E584" s="105" t="s">
        <v>3</v>
      </c>
      <c r="F584" s="106" t="s">
        <v>937</v>
      </c>
      <c r="H584" s="107">
        <v>2.0379999999999998</v>
      </c>
      <c r="I584" s="145"/>
      <c r="L584" s="104"/>
      <c r="M584" s="108"/>
      <c r="T584" s="109"/>
      <c r="AT584" s="105" t="s">
        <v>171</v>
      </c>
      <c r="AU584" s="105" t="s">
        <v>85</v>
      </c>
      <c r="AV584" s="103" t="s">
        <v>85</v>
      </c>
      <c r="AW584" s="103" t="s">
        <v>33</v>
      </c>
      <c r="AX584" s="103" t="s">
        <v>80</v>
      </c>
      <c r="AY584" s="105" t="s">
        <v>160</v>
      </c>
    </row>
    <row r="585" spans="2:65" s="103" customFormat="1" x14ac:dyDescent="0.2">
      <c r="B585" s="104"/>
      <c r="D585" s="98" t="s">
        <v>171</v>
      </c>
      <c r="F585" s="106" t="s">
        <v>938</v>
      </c>
      <c r="H585" s="107">
        <v>2.242</v>
      </c>
      <c r="I585" s="145"/>
      <c r="L585" s="104"/>
      <c r="M585" s="108"/>
      <c r="T585" s="109"/>
      <c r="AT585" s="105" t="s">
        <v>171</v>
      </c>
      <c r="AU585" s="105" t="s">
        <v>85</v>
      </c>
      <c r="AV585" s="103" t="s">
        <v>85</v>
      </c>
      <c r="AW585" s="103" t="s">
        <v>4</v>
      </c>
      <c r="AX585" s="103" t="s">
        <v>80</v>
      </c>
      <c r="AY585" s="105" t="s">
        <v>160</v>
      </c>
    </row>
    <row r="586" spans="2:65" s="14" customFormat="1" ht="24.2" customHeight="1" x14ac:dyDescent="0.2">
      <c r="B586" s="15"/>
      <c r="C586" s="80" t="s">
        <v>939</v>
      </c>
      <c r="D586" s="80" t="s">
        <v>162</v>
      </c>
      <c r="E586" s="81" t="s">
        <v>940</v>
      </c>
      <c r="F586" s="82" t="s">
        <v>941</v>
      </c>
      <c r="G586" s="83" t="s">
        <v>212</v>
      </c>
      <c r="H586" s="84">
        <v>257.36</v>
      </c>
      <c r="I586" s="142"/>
      <c r="J586" s="85">
        <f>ROUND(I586*H586,2)</f>
        <v>0</v>
      </c>
      <c r="K586" s="82" t="s">
        <v>166</v>
      </c>
      <c r="L586" s="15"/>
      <c r="M586" s="86" t="s">
        <v>3</v>
      </c>
      <c r="N586" s="87" t="s">
        <v>44</v>
      </c>
      <c r="O586" s="88">
        <v>0</v>
      </c>
      <c r="P586" s="88">
        <f>O586*H586</f>
        <v>0</v>
      </c>
      <c r="Q586" s="88">
        <v>1.8000000000000001E-4</v>
      </c>
      <c r="R586" s="88">
        <f>Q586*H586</f>
        <v>4.6324800000000006E-2</v>
      </c>
      <c r="S586" s="88">
        <v>0</v>
      </c>
      <c r="T586" s="89">
        <f>S586*H586</f>
        <v>0</v>
      </c>
      <c r="AR586" s="90" t="s">
        <v>274</v>
      </c>
      <c r="AT586" s="90" t="s">
        <v>162</v>
      </c>
      <c r="AU586" s="90" t="s">
        <v>85</v>
      </c>
      <c r="AY586" s="7" t="s">
        <v>160</v>
      </c>
      <c r="BE586" s="91">
        <f>IF(N586="základní",J586,0)</f>
        <v>0</v>
      </c>
      <c r="BF586" s="91">
        <f>IF(N586="snížená",J586,0)</f>
        <v>0</v>
      </c>
      <c r="BG586" s="91">
        <f>IF(N586="zákl. přenesená",J586,0)</f>
        <v>0</v>
      </c>
      <c r="BH586" s="91">
        <f>IF(N586="sníž. přenesená",J586,0)</f>
        <v>0</v>
      </c>
      <c r="BI586" s="91">
        <f>IF(N586="nulová",J586,0)</f>
        <v>0</v>
      </c>
      <c r="BJ586" s="7" t="s">
        <v>85</v>
      </c>
      <c r="BK586" s="91">
        <f>ROUND(I586*H586,2)</f>
        <v>0</v>
      </c>
      <c r="BL586" s="7" t="s">
        <v>274</v>
      </c>
      <c r="BM586" s="90" t="s">
        <v>942</v>
      </c>
    </row>
    <row r="587" spans="2:65" s="14" customFormat="1" x14ac:dyDescent="0.2">
      <c r="B587" s="15"/>
      <c r="D587" s="92" t="s">
        <v>169</v>
      </c>
      <c r="F587" s="93" t="s">
        <v>943</v>
      </c>
      <c r="I587" s="143"/>
      <c r="L587" s="15"/>
      <c r="M587" s="94"/>
      <c r="T587" s="95"/>
      <c r="AT587" s="7" t="s">
        <v>169</v>
      </c>
      <c r="AU587" s="7" t="s">
        <v>85</v>
      </c>
    </row>
    <row r="588" spans="2:65" s="96" customFormat="1" x14ac:dyDescent="0.2">
      <c r="B588" s="97"/>
      <c r="D588" s="98" t="s">
        <v>171</v>
      </c>
      <c r="E588" s="99" t="s">
        <v>3</v>
      </c>
      <c r="F588" s="100" t="s">
        <v>635</v>
      </c>
      <c r="H588" s="99" t="s">
        <v>3</v>
      </c>
      <c r="I588" s="144"/>
      <c r="L588" s="97"/>
      <c r="M588" s="101"/>
      <c r="T588" s="102"/>
      <c r="AT588" s="99" t="s">
        <v>171</v>
      </c>
      <c r="AU588" s="99" t="s">
        <v>85</v>
      </c>
      <c r="AV588" s="96" t="s">
        <v>80</v>
      </c>
      <c r="AW588" s="96" t="s">
        <v>33</v>
      </c>
      <c r="AX588" s="96" t="s">
        <v>72</v>
      </c>
      <c r="AY588" s="99" t="s">
        <v>160</v>
      </c>
    </row>
    <row r="589" spans="2:65" s="103" customFormat="1" x14ac:dyDescent="0.2">
      <c r="B589" s="104"/>
      <c r="D589" s="98" t="s">
        <v>171</v>
      </c>
      <c r="E589" s="105" t="s">
        <v>3</v>
      </c>
      <c r="F589" s="106" t="s">
        <v>944</v>
      </c>
      <c r="H589" s="107">
        <v>257.36</v>
      </c>
      <c r="I589" s="145"/>
      <c r="L589" s="104"/>
      <c r="M589" s="108"/>
      <c r="T589" s="109"/>
      <c r="AT589" s="105" t="s">
        <v>171</v>
      </c>
      <c r="AU589" s="105" t="s">
        <v>85</v>
      </c>
      <c r="AV589" s="103" t="s">
        <v>85</v>
      </c>
      <c r="AW589" s="103" t="s">
        <v>33</v>
      </c>
      <c r="AX589" s="103" t="s">
        <v>80</v>
      </c>
      <c r="AY589" s="105" t="s">
        <v>160</v>
      </c>
    </row>
    <row r="590" spans="2:65" s="14" customFormat="1" ht="49.15" customHeight="1" x14ac:dyDescent="0.2">
      <c r="B590" s="15"/>
      <c r="C590" s="80" t="s">
        <v>945</v>
      </c>
      <c r="D590" s="80" t="s">
        <v>162</v>
      </c>
      <c r="E590" s="81" t="s">
        <v>946</v>
      </c>
      <c r="F590" s="82" t="s">
        <v>947</v>
      </c>
      <c r="G590" s="83" t="s">
        <v>198</v>
      </c>
      <c r="H590" s="84">
        <v>23.277000000000001</v>
      </c>
      <c r="I590" s="142"/>
      <c r="J590" s="85">
        <f>ROUND(I590*H590,2)</f>
        <v>0</v>
      </c>
      <c r="K590" s="82" t="s">
        <v>166</v>
      </c>
      <c r="L590" s="15"/>
      <c r="M590" s="86" t="s">
        <v>3</v>
      </c>
      <c r="N590" s="87" t="s">
        <v>44</v>
      </c>
      <c r="O590" s="88">
        <v>2.1720000000000002</v>
      </c>
      <c r="P590" s="88">
        <f>O590*H590</f>
        <v>50.557644000000003</v>
      </c>
      <c r="Q590" s="88">
        <v>0</v>
      </c>
      <c r="R590" s="88">
        <f>Q590*H590</f>
        <v>0</v>
      </c>
      <c r="S590" s="88">
        <v>0</v>
      </c>
      <c r="T590" s="89">
        <f>S590*H590</f>
        <v>0</v>
      </c>
      <c r="AR590" s="90" t="s">
        <v>274</v>
      </c>
      <c r="AT590" s="90" t="s">
        <v>162</v>
      </c>
      <c r="AU590" s="90" t="s">
        <v>85</v>
      </c>
      <c r="AY590" s="7" t="s">
        <v>160</v>
      </c>
      <c r="BE590" s="91">
        <f>IF(N590="základní",J590,0)</f>
        <v>0</v>
      </c>
      <c r="BF590" s="91">
        <f>IF(N590="snížená",J590,0)</f>
        <v>0</v>
      </c>
      <c r="BG590" s="91">
        <f>IF(N590="zákl. přenesená",J590,0)</f>
        <v>0</v>
      </c>
      <c r="BH590" s="91">
        <f>IF(N590="sníž. přenesená",J590,0)</f>
        <v>0</v>
      </c>
      <c r="BI590" s="91">
        <f>IF(N590="nulová",J590,0)</f>
        <v>0</v>
      </c>
      <c r="BJ590" s="7" t="s">
        <v>85</v>
      </c>
      <c r="BK590" s="91">
        <f>ROUND(I590*H590,2)</f>
        <v>0</v>
      </c>
      <c r="BL590" s="7" t="s">
        <v>274</v>
      </c>
      <c r="BM590" s="90" t="s">
        <v>948</v>
      </c>
    </row>
    <row r="591" spans="2:65" s="14" customFormat="1" x14ac:dyDescent="0.2">
      <c r="B591" s="15"/>
      <c r="D591" s="92" t="s">
        <v>169</v>
      </c>
      <c r="F591" s="93" t="s">
        <v>949</v>
      </c>
      <c r="I591" s="143"/>
      <c r="L591" s="15"/>
      <c r="M591" s="94"/>
      <c r="T591" s="95"/>
      <c r="AT591" s="7" t="s">
        <v>169</v>
      </c>
      <c r="AU591" s="7" t="s">
        <v>85</v>
      </c>
    </row>
    <row r="592" spans="2:65" s="68" customFormat="1" ht="22.9" customHeight="1" x14ac:dyDescent="0.2">
      <c r="B592" s="69"/>
      <c r="D592" s="70" t="s">
        <v>71</v>
      </c>
      <c r="E592" s="78" t="s">
        <v>950</v>
      </c>
      <c r="F592" s="78" t="s">
        <v>951</v>
      </c>
      <c r="I592" s="147"/>
      <c r="J592" s="79">
        <f>BK592</f>
        <v>0</v>
      </c>
      <c r="L592" s="69"/>
      <c r="M592" s="73"/>
      <c r="P592" s="74">
        <f>SUM(P593:P607)</f>
        <v>40.619615999999994</v>
      </c>
      <c r="R592" s="74">
        <f>SUM(R593:R607)</f>
        <v>1.4696154299999999</v>
      </c>
      <c r="T592" s="75">
        <f>SUM(T593:T607)</f>
        <v>0</v>
      </c>
      <c r="AR592" s="70" t="s">
        <v>85</v>
      </c>
      <c r="AT592" s="76" t="s">
        <v>71</v>
      </c>
      <c r="AU592" s="76" t="s">
        <v>80</v>
      </c>
      <c r="AY592" s="70" t="s">
        <v>160</v>
      </c>
      <c r="BK592" s="77">
        <f>SUM(BK593:BK607)</f>
        <v>0</v>
      </c>
    </row>
    <row r="593" spans="2:65" s="14" customFormat="1" ht="49.15" customHeight="1" x14ac:dyDescent="0.2">
      <c r="B593" s="15"/>
      <c r="C593" s="80" t="s">
        <v>952</v>
      </c>
      <c r="D593" s="80" t="s">
        <v>162</v>
      </c>
      <c r="E593" s="81" t="s">
        <v>953</v>
      </c>
      <c r="F593" s="82" t="s">
        <v>954</v>
      </c>
      <c r="G593" s="83" t="s">
        <v>212</v>
      </c>
      <c r="H593" s="84">
        <v>2.343</v>
      </c>
      <c r="I593" s="142"/>
      <c r="J593" s="85">
        <f>ROUND(I593*H593,2)</f>
        <v>0</v>
      </c>
      <c r="K593" s="82" t="s">
        <v>166</v>
      </c>
      <c r="L593" s="15"/>
      <c r="M593" s="86" t="s">
        <v>3</v>
      </c>
      <c r="N593" s="87" t="s">
        <v>44</v>
      </c>
      <c r="O593" s="88">
        <v>0.96799999999999997</v>
      </c>
      <c r="P593" s="88">
        <f>O593*H593</f>
        <v>2.268024</v>
      </c>
      <c r="Q593" s="88">
        <v>1.627E-2</v>
      </c>
      <c r="R593" s="88">
        <f>Q593*H593</f>
        <v>3.8120609999999999E-2</v>
      </c>
      <c r="S593" s="88">
        <v>0</v>
      </c>
      <c r="T593" s="89">
        <f>S593*H593</f>
        <v>0</v>
      </c>
      <c r="AR593" s="90" t="s">
        <v>274</v>
      </c>
      <c r="AT593" s="90" t="s">
        <v>162</v>
      </c>
      <c r="AU593" s="90" t="s">
        <v>85</v>
      </c>
      <c r="AY593" s="7" t="s">
        <v>160</v>
      </c>
      <c r="BE593" s="91">
        <f>IF(N593="základní",J593,0)</f>
        <v>0</v>
      </c>
      <c r="BF593" s="91">
        <f>IF(N593="snížená",J593,0)</f>
        <v>0</v>
      </c>
      <c r="BG593" s="91">
        <f>IF(N593="zákl. přenesená",J593,0)</f>
        <v>0</v>
      </c>
      <c r="BH593" s="91">
        <f>IF(N593="sníž. přenesená",J593,0)</f>
        <v>0</v>
      </c>
      <c r="BI593" s="91">
        <f>IF(N593="nulová",J593,0)</f>
        <v>0</v>
      </c>
      <c r="BJ593" s="7" t="s">
        <v>85</v>
      </c>
      <c r="BK593" s="91">
        <f>ROUND(I593*H593,2)</f>
        <v>0</v>
      </c>
      <c r="BL593" s="7" t="s">
        <v>274</v>
      </c>
      <c r="BM593" s="90" t="s">
        <v>955</v>
      </c>
    </row>
    <row r="594" spans="2:65" s="14" customFormat="1" x14ac:dyDescent="0.2">
      <c r="B594" s="15"/>
      <c r="D594" s="92" t="s">
        <v>169</v>
      </c>
      <c r="F594" s="93" t="s">
        <v>956</v>
      </c>
      <c r="I594" s="143"/>
      <c r="L594" s="15"/>
      <c r="M594" s="94"/>
      <c r="T594" s="95"/>
      <c r="AT594" s="7" t="s">
        <v>169</v>
      </c>
      <c r="AU594" s="7" t="s">
        <v>85</v>
      </c>
    </row>
    <row r="595" spans="2:65" s="96" customFormat="1" x14ac:dyDescent="0.2">
      <c r="B595" s="97"/>
      <c r="D595" s="98" t="s">
        <v>171</v>
      </c>
      <c r="E595" s="99" t="s">
        <v>3</v>
      </c>
      <c r="F595" s="100" t="s">
        <v>264</v>
      </c>
      <c r="H595" s="99" t="s">
        <v>3</v>
      </c>
      <c r="I595" s="144"/>
      <c r="L595" s="97"/>
      <c r="M595" s="101"/>
      <c r="T595" s="102"/>
      <c r="AT595" s="99" t="s">
        <v>171</v>
      </c>
      <c r="AU595" s="99" t="s">
        <v>85</v>
      </c>
      <c r="AV595" s="96" t="s">
        <v>80</v>
      </c>
      <c r="AW595" s="96" t="s">
        <v>33</v>
      </c>
      <c r="AX595" s="96" t="s">
        <v>72</v>
      </c>
      <c r="AY595" s="99" t="s">
        <v>160</v>
      </c>
    </row>
    <row r="596" spans="2:65" s="103" customFormat="1" x14ac:dyDescent="0.2">
      <c r="B596" s="104"/>
      <c r="D596" s="98" t="s">
        <v>171</v>
      </c>
      <c r="E596" s="105" t="s">
        <v>3</v>
      </c>
      <c r="F596" s="106" t="s">
        <v>499</v>
      </c>
      <c r="H596" s="107">
        <v>2.343</v>
      </c>
      <c r="I596" s="145"/>
      <c r="L596" s="104"/>
      <c r="M596" s="108"/>
      <c r="T596" s="109"/>
      <c r="AT596" s="105" t="s">
        <v>171</v>
      </c>
      <c r="AU596" s="105" t="s">
        <v>85</v>
      </c>
      <c r="AV596" s="103" t="s">
        <v>85</v>
      </c>
      <c r="AW596" s="103" t="s">
        <v>33</v>
      </c>
      <c r="AX596" s="103" t="s">
        <v>80</v>
      </c>
      <c r="AY596" s="105" t="s">
        <v>160</v>
      </c>
    </row>
    <row r="597" spans="2:65" s="14" customFormat="1" ht="62.65" customHeight="1" x14ac:dyDescent="0.2">
      <c r="B597" s="15"/>
      <c r="C597" s="80" t="s">
        <v>957</v>
      </c>
      <c r="D597" s="80" t="s">
        <v>162</v>
      </c>
      <c r="E597" s="81" t="s">
        <v>958</v>
      </c>
      <c r="F597" s="82" t="s">
        <v>959</v>
      </c>
      <c r="G597" s="83" t="s">
        <v>212</v>
      </c>
      <c r="H597" s="84">
        <v>26.802</v>
      </c>
      <c r="I597" s="142"/>
      <c r="J597" s="85">
        <f>ROUND(I597*H597,2)</f>
        <v>0</v>
      </c>
      <c r="K597" s="82" t="s">
        <v>166</v>
      </c>
      <c r="L597" s="15"/>
      <c r="M597" s="86" t="s">
        <v>3</v>
      </c>
      <c r="N597" s="87" t="s">
        <v>44</v>
      </c>
      <c r="O597" s="88">
        <v>1.296</v>
      </c>
      <c r="P597" s="88">
        <f>O597*H597</f>
        <v>34.735391999999997</v>
      </c>
      <c r="Q597" s="88">
        <v>5.3409999999999999E-2</v>
      </c>
      <c r="R597" s="88">
        <f>Q597*H597</f>
        <v>1.4314948199999999</v>
      </c>
      <c r="S597" s="88">
        <v>0</v>
      </c>
      <c r="T597" s="89">
        <f>S597*H597</f>
        <v>0</v>
      </c>
      <c r="AR597" s="90" t="s">
        <v>274</v>
      </c>
      <c r="AT597" s="90" t="s">
        <v>162</v>
      </c>
      <c r="AU597" s="90" t="s">
        <v>85</v>
      </c>
      <c r="AY597" s="7" t="s">
        <v>160</v>
      </c>
      <c r="BE597" s="91">
        <f>IF(N597="základní",J597,0)</f>
        <v>0</v>
      </c>
      <c r="BF597" s="91">
        <f>IF(N597="snížená",J597,0)</f>
        <v>0</v>
      </c>
      <c r="BG597" s="91">
        <f>IF(N597="zákl. přenesená",J597,0)</f>
        <v>0</v>
      </c>
      <c r="BH597" s="91">
        <f>IF(N597="sníž. přenesená",J597,0)</f>
        <v>0</v>
      </c>
      <c r="BI597" s="91">
        <f>IF(N597="nulová",J597,0)</f>
        <v>0</v>
      </c>
      <c r="BJ597" s="7" t="s">
        <v>85</v>
      </c>
      <c r="BK597" s="91">
        <f>ROUND(I597*H597,2)</f>
        <v>0</v>
      </c>
      <c r="BL597" s="7" t="s">
        <v>274</v>
      </c>
      <c r="BM597" s="90" t="s">
        <v>960</v>
      </c>
    </row>
    <row r="598" spans="2:65" s="14" customFormat="1" x14ac:dyDescent="0.2">
      <c r="B598" s="15"/>
      <c r="D598" s="92" t="s">
        <v>169</v>
      </c>
      <c r="F598" s="93" t="s">
        <v>961</v>
      </c>
      <c r="I598" s="143"/>
      <c r="L598" s="15"/>
      <c r="M598" s="94"/>
      <c r="T598" s="95"/>
      <c r="AT598" s="7" t="s">
        <v>169</v>
      </c>
      <c r="AU598" s="7" t="s">
        <v>85</v>
      </c>
    </row>
    <row r="599" spans="2:65" s="96" customFormat="1" x14ac:dyDescent="0.2">
      <c r="B599" s="97"/>
      <c r="D599" s="98" t="s">
        <v>171</v>
      </c>
      <c r="E599" s="99" t="s">
        <v>3</v>
      </c>
      <c r="F599" s="100" t="s">
        <v>584</v>
      </c>
      <c r="H599" s="99" t="s">
        <v>3</v>
      </c>
      <c r="I599" s="144"/>
      <c r="L599" s="97"/>
      <c r="M599" s="101"/>
      <c r="T599" s="102"/>
      <c r="AT599" s="99" t="s">
        <v>171</v>
      </c>
      <c r="AU599" s="99" t="s">
        <v>85</v>
      </c>
      <c r="AV599" s="96" t="s">
        <v>80</v>
      </c>
      <c r="AW599" s="96" t="s">
        <v>33</v>
      </c>
      <c r="AX599" s="96" t="s">
        <v>72</v>
      </c>
      <c r="AY599" s="99" t="s">
        <v>160</v>
      </c>
    </row>
    <row r="600" spans="2:65" s="103" customFormat="1" x14ac:dyDescent="0.2">
      <c r="B600" s="104"/>
      <c r="D600" s="98" t="s">
        <v>171</v>
      </c>
      <c r="E600" s="105" t="s">
        <v>3</v>
      </c>
      <c r="F600" s="106" t="s">
        <v>962</v>
      </c>
      <c r="H600" s="107">
        <v>8.9339999999999993</v>
      </c>
      <c r="I600" s="145"/>
      <c r="L600" s="104"/>
      <c r="M600" s="108"/>
      <c r="T600" s="109"/>
      <c r="AT600" s="105" t="s">
        <v>171</v>
      </c>
      <c r="AU600" s="105" t="s">
        <v>85</v>
      </c>
      <c r="AV600" s="103" t="s">
        <v>85</v>
      </c>
      <c r="AW600" s="103" t="s">
        <v>33</v>
      </c>
      <c r="AX600" s="103" t="s">
        <v>72</v>
      </c>
      <c r="AY600" s="105" t="s">
        <v>160</v>
      </c>
    </row>
    <row r="601" spans="2:65" s="96" customFormat="1" x14ac:dyDescent="0.2">
      <c r="B601" s="97"/>
      <c r="D601" s="98" t="s">
        <v>171</v>
      </c>
      <c r="E601" s="99" t="s">
        <v>3</v>
      </c>
      <c r="F601" s="100" t="s">
        <v>593</v>
      </c>
      <c r="H601" s="99" t="s">
        <v>3</v>
      </c>
      <c r="I601" s="144"/>
      <c r="L601" s="97"/>
      <c r="M601" s="101"/>
      <c r="T601" s="102"/>
      <c r="AT601" s="99" t="s">
        <v>171</v>
      </c>
      <c r="AU601" s="99" t="s">
        <v>85</v>
      </c>
      <c r="AV601" s="96" t="s">
        <v>80</v>
      </c>
      <c r="AW601" s="96" t="s">
        <v>33</v>
      </c>
      <c r="AX601" s="96" t="s">
        <v>72</v>
      </c>
      <c r="AY601" s="99" t="s">
        <v>160</v>
      </c>
    </row>
    <row r="602" spans="2:65" s="103" customFormat="1" x14ac:dyDescent="0.2">
      <c r="B602" s="104"/>
      <c r="D602" s="98" t="s">
        <v>171</v>
      </c>
      <c r="E602" s="105" t="s">
        <v>3</v>
      </c>
      <c r="F602" s="106" t="s">
        <v>963</v>
      </c>
      <c r="H602" s="107">
        <v>8.9339999999999993</v>
      </c>
      <c r="I602" s="145"/>
      <c r="L602" s="104"/>
      <c r="M602" s="108"/>
      <c r="T602" s="109"/>
      <c r="AT602" s="105" t="s">
        <v>171</v>
      </c>
      <c r="AU602" s="105" t="s">
        <v>85</v>
      </c>
      <c r="AV602" s="103" t="s">
        <v>85</v>
      </c>
      <c r="AW602" s="103" t="s">
        <v>33</v>
      </c>
      <c r="AX602" s="103" t="s">
        <v>72</v>
      </c>
      <c r="AY602" s="105" t="s">
        <v>160</v>
      </c>
    </row>
    <row r="603" spans="2:65" s="96" customFormat="1" x14ac:dyDescent="0.2">
      <c r="B603" s="97"/>
      <c r="D603" s="98" t="s">
        <v>171</v>
      </c>
      <c r="E603" s="99" t="s">
        <v>3</v>
      </c>
      <c r="F603" s="100" t="s">
        <v>595</v>
      </c>
      <c r="H603" s="99" t="s">
        <v>3</v>
      </c>
      <c r="I603" s="144"/>
      <c r="L603" s="97"/>
      <c r="M603" s="101"/>
      <c r="T603" s="102"/>
      <c r="AT603" s="99" t="s">
        <v>171</v>
      </c>
      <c r="AU603" s="99" t="s">
        <v>85</v>
      </c>
      <c r="AV603" s="96" t="s">
        <v>80</v>
      </c>
      <c r="AW603" s="96" t="s">
        <v>33</v>
      </c>
      <c r="AX603" s="96" t="s">
        <v>72</v>
      </c>
      <c r="AY603" s="99" t="s">
        <v>160</v>
      </c>
    </row>
    <row r="604" spans="2:65" s="103" customFormat="1" x14ac:dyDescent="0.2">
      <c r="B604" s="104"/>
      <c r="D604" s="98" t="s">
        <v>171</v>
      </c>
      <c r="E604" s="105" t="s">
        <v>3</v>
      </c>
      <c r="F604" s="106" t="s">
        <v>963</v>
      </c>
      <c r="H604" s="107">
        <v>8.9339999999999993</v>
      </c>
      <c r="I604" s="145"/>
      <c r="L604" s="104"/>
      <c r="M604" s="108"/>
      <c r="T604" s="109"/>
      <c r="AT604" s="105" t="s">
        <v>171</v>
      </c>
      <c r="AU604" s="105" t="s">
        <v>85</v>
      </c>
      <c r="AV604" s="103" t="s">
        <v>85</v>
      </c>
      <c r="AW604" s="103" t="s">
        <v>33</v>
      </c>
      <c r="AX604" s="103" t="s">
        <v>72</v>
      </c>
      <c r="AY604" s="105" t="s">
        <v>160</v>
      </c>
    </row>
    <row r="605" spans="2:65" s="110" customFormat="1" x14ac:dyDescent="0.2">
      <c r="B605" s="111"/>
      <c r="D605" s="98" t="s">
        <v>171</v>
      </c>
      <c r="E605" s="112" t="s">
        <v>3</v>
      </c>
      <c r="F605" s="113" t="s">
        <v>182</v>
      </c>
      <c r="H605" s="114">
        <v>26.802</v>
      </c>
      <c r="I605" s="146"/>
      <c r="L605" s="111"/>
      <c r="M605" s="115"/>
      <c r="T605" s="116"/>
      <c r="AT605" s="112" t="s">
        <v>171</v>
      </c>
      <c r="AU605" s="112" t="s">
        <v>85</v>
      </c>
      <c r="AV605" s="110" t="s">
        <v>167</v>
      </c>
      <c r="AW605" s="110" t="s">
        <v>33</v>
      </c>
      <c r="AX605" s="110" t="s">
        <v>80</v>
      </c>
      <c r="AY605" s="112" t="s">
        <v>160</v>
      </c>
    </row>
    <row r="606" spans="2:65" s="14" customFormat="1" ht="66.75" customHeight="1" x14ac:dyDescent="0.2">
      <c r="B606" s="15"/>
      <c r="C606" s="80" t="s">
        <v>964</v>
      </c>
      <c r="D606" s="80" t="s">
        <v>162</v>
      </c>
      <c r="E606" s="81" t="s">
        <v>965</v>
      </c>
      <c r="F606" s="82" t="s">
        <v>966</v>
      </c>
      <c r="G606" s="83" t="s">
        <v>198</v>
      </c>
      <c r="H606" s="84">
        <v>1.47</v>
      </c>
      <c r="I606" s="142"/>
      <c r="J606" s="85">
        <f>ROUND(I606*H606,2)</f>
        <v>0</v>
      </c>
      <c r="K606" s="82" t="s">
        <v>166</v>
      </c>
      <c r="L606" s="15"/>
      <c r="M606" s="86" t="s">
        <v>3</v>
      </c>
      <c r="N606" s="87" t="s">
        <v>44</v>
      </c>
      <c r="O606" s="88">
        <v>2.46</v>
      </c>
      <c r="P606" s="88">
        <f>O606*H606</f>
        <v>3.6162000000000001</v>
      </c>
      <c r="Q606" s="88">
        <v>0</v>
      </c>
      <c r="R606" s="88">
        <f>Q606*H606</f>
        <v>0</v>
      </c>
      <c r="S606" s="88">
        <v>0</v>
      </c>
      <c r="T606" s="89">
        <f>S606*H606</f>
        <v>0</v>
      </c>
      <c r="AR606" s="90" t="s">
        <v>274</v>
      </c>
      <c r="AT606" s="90" t="s">
        <v>162</v>
      </c>
      <c r="AU606" s="90" t="s">
        <v>85</v>
      </c>
      <c r="AY606" s="7" t="s">
        <v>160</v>
      </c>
      <c r="BE606" s="91">
        <f>IF(N606="základní",J606,0)</f>
        <v>0</v>
      </c>
      <c r="BF606" s="91">
        <f>IF(N606="snížená",J606,0)</f>
        <v>0</v>
      </c>
      <c r="BG606" s="91">
        <f>IF(N606="zákl. přenesená",J606,0)</f>
        <v>0</v>
      </c>
      <c r="BH606" s="91">
        <f>IF(N606="sníž. přenesená",J606,0)</f>
        <v>0</v>
      </c>
      <c r="BI606" s="91">
        <f>IF(N606="nulová",J606,0)</f>
        <v>0</v>
      </c>
      <c r="BJ606" s="7" t="s">
        <v>85</v>
      </c>
      <c r="BK606" s="91">
        <f>ROUND(I606*H606,2)</f>
        <v>0</v>
      </c>
      <c r="BL606" s="7" t="s">
        <v>274</v>
      </c>
      <c r="BM606" s="90" t="s">
        <v>967</v>
      </c>
    </row>
    <row r="607" spans="2:65" s="14" customFormat="1" x14ac:dyDescent="0.2">
      <c r="B607" s="15"/>
      <c r="D607" s="92" t="s">
        <v>169</v>
      </c>
      <c r="F607" s="93" t="s">
        <v>968</v>
      </c>
      <c r="I607" s="143"/>
      <c r="L607" s="15"/>
      <c r="M607" s="94"/>
      <c r="T607" s="95"/>
      <c r="AT607" s="7" t="s">
        <v>169</v>
      </c>
      <c r="AU607" s="7" t="s">
        <v>85</v>
      </c>
    </row>
    <row r="608" spans="2:65" s="68" customFormat="1" ht="22.9" customHeight="1" x14ac:dyDescent="0.2">
      <c r="B608" s="69"/>
      <c r="D608" s="70" t="s">
        <v>71</v>
      </c>
      <c r="E608" s="78" t="s">
        <v>969</v>
      </c>
      <c r="F608" s="78" t="s">
        <v>970</v>
      </c>
      <c r="I608" s="147"/>
      <c r="J608" s="79">
        <f>BK608</f>
        <v>0</v>
      </c>
      <c r="L608" s="69"/>
      <c r="M608" s="73"/>
      <c r="P608" s="74">
        <f>SUM(P609:P680)</f>
        <v>236.00770399999999</v>
      </c>
      <c r="R608" s="74">
        <f>SUM(R609:R680)</f>
        <v>3.4028821100000006</v>
      </c>
      <c r="T608" s="75">
        <f>SUM(T609:T680)</f>
        <v>2.7656079599999996</v>
      </c>
      <c r="AR608" s="70" t="s">
        <v>85</v>
      </c>
      <c r="AT608" s="76" t="s">
        <v>71</v>
      </c>
      <c r="AU608" s="76" t="s">
        <v>80</v>
      </c>
      <c r="AY608" s="70" t="s">
        <v>160</v>
      </c>
      <c r="BK608" s="77">
        <f>SUM(BK609:BK680)</f>
        <v>0</v>
      </c>
    </row>
    <row r="609" spans="2:65" s="14" customFormat="1" ht="24.2" customHeight="1" x14ac:dyDescent="0.2">
      <c r="B609" s="15"/>
      <c r="C609" s="80" t="s">
        <v>971</v>
      </c>
      <c r="D609" s="80" t="s">
        <v>162</v>
      </c>
      <c r="E609" s="81" t="s">
        <v>972</v>
      </c>
      <c r="F609" s="82" t="s">
        <v>973</v>
      </c>
      <c r="G609" s="83" t="s">
        <v>397</v>
      </c>
      <c r="H609" s="84">
        <v>67.509</v>
      </c>
      <c r="I609" s="142"/>
      <c r="J609" s="85">
        <f>ROUND(I609*H609,2)</f>
        <v>0</v>
      </c>
      <c r="K609" s="82" t="s">
        <v>166</v>
      </c>
      <c r="L609" s="15"/>
      <c r="M609" s="86" t="s">
        <v>3</v>
      </c>
      <c r="N609" s="87" t="s">
        <v>44</v>
      </c>
      <c r="O609" s="88">
        <v>0.10100000000000001</v>
      </c>
      <c r="P609" s="88">
        <f>O609*H609</f>
        <v>6.8184090000000008</v>
      </c>
      <c r="Q609" s="88">
        <v>0</v>
      </c>
      <c r="R609" s="88">
        <f>Q609*H609</f>
        <v>0</v>
      </c>
      <c r="S609" s="88">
        <v>1.7600000000000001E-3</v>
      </c>
      <c r="T609" s="89">
        <f>S609*H609</f>
        <v>0.11881584000000001</v>
      </c>
      <c r="AR609" s="90" t="s">
        <v>274</v>
      </c>
      <c r="AT609" s="90" t="s">
        <v>162</v>
      </c>
      <c r="AU609" s="90" t="s">
        <v>85</v>
      </c>
      <c r="AY609" s="7" t="s">
        <v>160</v>
      </c>
      <c r="BE609" s="91">
        <f>IF(N609="základní",J609,0)</f>
        <v>0</v>
      </c>
      <c r="BF609" s="91">
        <f>IF(N609="snížená",J609,0)</f>
        <v>0</v>
      </c>
      <c r="BG609" s="91">
        <f>IF(N609="zákl. přenesená",J609,0)</f>
        <v>0</v>
      </c>
      <c r="BH609" s="91">
        <f>IF(N609="sníž. přenesená",J609,0)</f>
        <v>0</v>
      </c>
      <c r="BI609" s="91">
        <f>IF(N609="nulová",J609,0)</f>
        <v>0</v>
      </c>
      <c r="BJ609" s="7" t="s">
        <v>85</v>
      </c>
      <c r="BK609" s="91">
        <f>ROUND(I609*H609,2)</f>
        <v>0</v>
      </c>
      <c r="BL609" s="7" t="s">
        <v>274</v>
      </c>
      <c r="BM609" s="90" t="s">
        <v>974</v>
      </c>
    </row>
    <row r="610" spans="2:65" s="14" customFormat="1" x14ac:dyDescent="0.2">
      <c r="B610" s="15"/>
      <c r="D610" s="92" t="s">
        <v>169</v>
      </c>
      <c r="F610" s="93" t="s">
        <v>975</v>
      </c>
      <c r="I610" s="143"/>
      <c r="L610" s="15"/>
      <c r="M610" s="94"/>
      <c r="T610" s="95"/>
      <c r="AT610" s="7" t="s">
        <v>169</v>
      </c>
      <c r="AU610" s="7" t="s">
        <v>85</v>
      </c>
    </row>
    <row r="611" spans="2:65" s="96" customFormat="1" x14ac:dyDescent="0.2">
      <c r="B611" s="97"/>
      <c r="D611" s="98" t="s">
        <v>171</v>
      </c>
      <c r="E611" s="99" t="s">
        <v>3</v>
      </c>
      <c r="F611" s="100" t="s">
        <v>635</v>
      </c>
      <c r="H611" s="99" t="s">
        <v>3</v>
      </c>
      <c r="I611" s="144"/>
      <c r="L611" s="97"/>
      <c r="M611" s="101"/>
      <c r="T611" s="102"/>
      <c r="AT611" s="99" t="s">
        <v>171</v>
      </c>
      <c r="AU611" s="99" t="s">
        <v>85</v>
      </c>
      <c r="AV611" s="96" t="s">
        <v>80</v>
      </c>
      <c r="AW611" s="96" t="s">
        <v>33</v>
      </c>
      <c r="AX611" s="96" t="s">
        <v>72</v>
      </c>
      <c r="AY611" s="99" t="s">
        <v>160</v>
      </c>
    </row>
    <row r="612" spans="2:65" s="103" customFormat="1" x14ac:dyDescent="0.2">
      <c r="B612" s="104"/>
      <c r="D612" s="98" t="s">
        <v>171</v>
      </c>
      <c r="E612" s="105" t="s">
        <v>3</v>
      </c>
      <c r="F612" s="106" t="s">
        <v>976</v>
      </c>
      <c r="H612" s="107">
        <v>67.509</v>
      </c>
      <c r="I612" s="145"/>
      <c r="L612" s="104"/>
      <c r="M612" s="108"/>
      <c r="T612" s="109"/>
      <c r="AT612" s="105" t="s">
        <v>171</v>
      </c>
      <c r="AU612" s="105" t="s">
        <v>85</v>
      </c>
      <c r="AV612" s="103" t="s">
        <v>85</v>
      </c>
      <c r="AW612" s="103" t="s">
        <v>33</v>
      </c>
      <c r="AX612" s="103" t="s">
        <v>80</v>
      </c>
      <c r="AY612" s="105" t="s">
        <v>160</v>
      </c>
    </row>
    <row r="613" spans="2:65" s="14" customFormat="1" ht="24.2" customHeight="1" x14ac:dyDescent="0.2">
      <c r="B613" s="15"/>
      <c r="C613" s="80" t="s">
        <v>977</v>
      </c>
      <c r="D613" s="80" t="s">
        <v>162</v>
      </c>
      <c r="E613" s="81" t="s">
        <v>978</v>
      </c>
      <c r="F613" s="82" t="s">
        <v>979</v>
      </c>
      <c r="G613" s="83" t="s">
        <v>212</v>
      </c>
      <c r="H613" s="84">
        <v>375.87</v>
      </c>
      <c r="I613" s="142"/>
      <c r="J613" s="85">
        <f>ROUND(I613*H613,2)</f>
        <v>0</v>
      </c>
      <c r="K613" s="82" t="s">
        <v>166</v>
      </c>
      <c r="L613" s="15"/>
      <c r="M613" s="86" t="s">
        <v>3</v>
      </c>
      <c r="N613" s="87" t="s">
        <v>44</v>
      </c>
      <c r="O613" s="88">
        <v>0.378</v>
      </c>
      <c r="P613" s="88">
        <f>O613*H613</f>
        <v>142.07885999999999</v>
      </c>
      <c r="Q613" s="88">
        <v>0</v>
      </c>
      <c r="R613" s="88">
        <f>Q613*H613</f>
        <v>0</v>
      </c>
      <c r="S613" s="88">
        <v>5.7099999999999998E-3</v>
      </c>
      <c r="T613" s="89">
        <f>S613*H613</f>
        <v>2.1462176999999998</v>
      </c>
      <c r="AR613" s="90" t="s">
        <v>274</v>
      </c>
      <c r="AT613" s="90" t="s">
        <v>162</v>
      </c>
      <c r="AU613" s="90" t="s">
        <v>85</v>
      </c>
      <c r="AY613" s="7" t="s">
        <v>160</v>
      </c>
      <c r="BE613" s="91">
        <f>IF(N613="základní",J613,0)</f>
        <v>0</v>
      </c>
      <c r="BF613" s="91">
        <f>IF(N613="snížená",J613,0)</f>
        <v>0</v>
      </c>
      <c r="BG613" s="91">
        <f>IF(N613="zákl. přenesená",J613,0)</f>
        <v>0</v>
      </c>
      <c r="BH613" s="91">
        <f>IF(N613="sníž. přenesená",J613,0)</f>
        <v>0</v>
      </c>
      <c r="BI613" s="91">
        <f>IF(N613="nulová",J613,0)</f>
        <v>0</v>
      </c>
      <c r="BJ613" s="7" t="s">
        <v>85</v>
      </c>
      <c r="BK613" s="91">
        <f>ROUND(I613*H613,2)</f>
        <v>0</v>
      </c>
      <c r="BL613" s="7" t="s">
        <v>274</v>
      </c>
      <c r="BM613" s="90" t="s">
        <v>980</v>
      </c>
    </row>
    <row r="614" spans="2:65" s="14" customFormat="1" x14ac:dyDescent="0.2">
      <c r="B614" s="15"/>
      <c r="D614" s="92" t="s">
        <v>169</v>
      </c>
      <c r="F614" s="93" t="s">
        <v>981</v>
      </c>
      <c r="I614" s="143"/>
      <c r="L614" s="15"/>
      <c r="M614" s="94"/>
      <c r="T614" s="95"/>
      <c r="AT614" s="7" t="s">
        <v>169</v>
      </c>
      <c r="AU614" s="7" t="s">
        <v>85</v>
      </c>
    </row>
    <row r="615" spans="2:65" s="96" customFormat="1" x14ac:dyDescent="0.2">
      <c r="B615" s="97"/>
      <c r="D615" s="98" t="s">
        <v>171</v>
      </c>
      <c r="E615" s="99" t="s">
        <v>3</v>
      </c>
      <c r="F615" s="100" t="s">
        <v>635</v>
      </c>
      <c r="H615" s="99" t="s">
        <v>3</v>
      </c>
      <c r="I615" s="144"/>
      <c r="L615" s="97"/>
      <c r="M615" s="101"/>
      <c r="T615" s="102"/>
      <c r="AT615" s="99" t="s">
        <v>171</v>
      </c>
      <c r="AU615" s="99" t="s">
        <v>85</v>
      </c>
      <c r="AV615" s="96" t="s">
        <v>80</v>
      </c>
      <c r="AW615" s="96" t="s">
        <v>33</v>
      </c>
      <c r="AX615" s="96" t="s">
        <v>72</v>
      </c>
      <c r="AY615" s="99" t="s">
        <v>160</v>
      </c>
    </row>
    <row r="616" spans="2:65" s="103" customFormat="1" x14ac:dyDescent="0.2">
      <c r="B616" s="104"/>
      <c r="D616" s="98" t="s">
        <v>171</v>
      </c>
      <c r="E616" s="105" t="s">
        <v>3</v>
      </c>
      <c r="F616" s="106" t="s">
        <v>712</v>
      </c>
      <c r="H616" s="107">
        <v>375.87</v>
      </c>
      <c r="I616" s="145"/>
      <c r="L616" s="104"/>
      <c r="M616" s="108"/>
      <c r="T616" s="109"/>
      <c r="AT616" s="105" t="s">
        <v>171</v>
      </c>
      <c r="AU616" s="105" t="s">
        <v>85</v>
      </c>
      <c r="AV616" s="103" t="s">
        <v>85</v>
      </c>
      <c r="AW616" s="103" t="s">
        <v>33</v>
      </c>
      <c r="AX616" s="103" t="s">
        <v>80</v>
      </c>
      <c r="AY616" s="105" t="s">
        <v>160</v>
      </c>
    </row>
    <row r="617" spans="2:65" s="14" customFormat="1" ht="24.2" customHeight="1" x14ac:dyDescent="0.2">
      <c r="B617" s="15"/>
      <c r="C617" s="80" t="s">
        <v>982</v>
      </c>
      <c r="D617" s="80" t="s">
        <v>162</v>
      </c>
      <c r="E617" s="81" t="s">
        <v>983</v>
      </c>
      <c r="F617" s="82" t="s">
        <v>984</v>
      </c>
      <c r="G617" s="83" t="s">
        <v>397</v>
      </c>
      <c r="H617" s="84">
        <v>67.2</v>
      </c>
      <c r="I617" s="142"/>
      <c r="J617" s="85">
        <f>ROUND(I617*H617,2)</f>
        <v>0</v>
      </c>
      <c r="K617" s="82" t="s">
        <v>166</v>
      </c>
      <c r="L617" s="15"/>
      <c r="M617" s="86" t="s">
        <v>3</v>
      </c>
      <c r="N617" s="87" t="s">
        <v>44</v>
      </c>
      <c r="O617" s="88">
        <v>0.19500000000000001</v>
      </c>
      <c r="P617" s="88">
        <f>O617*H617</f>
        <v>13.104000000000001</v>
      </c>
      <c r="Q617" s="88">
        <v>0</v>
      </c>
      <c r="R617" s="88">
        <f>Q617*H617</f>
        <v>0</v>
      </c>
      <c r="S617" s="88">
        <v>1.67E-3</v>
      </c>
      <c r="T617" s="89">
        <f>S617*H617</f>
        <v>0.112224</v>
      </c>
      <c r="AR617" s="90" t="s">
        <v>274</v>
      </c>
      <c r="AT617" s="90" t="s">
        <v>162</v>
      </c>
      <c r="AU617" s="90" t="s">
        <v>85</v>
      </c>
      <c r="AY617" s="7" t="s">
        <v>160</v>
      </c>
      <c r="BE617" s="91">
        <f>IF(N617="základní",J617,0)</f>
        <v>0</v>
      </c>
      <c r="BF617" s="91">
        <f>IF(N617="snížená",J617,0)</f>
        <v>0</v>
      </c>
      <c r="BG617" s="91">
        <f>IF(N617="zákl. přenesená",J617,0)</f>
        <v>0</v>
      </c>
      <c r="BH617" s="91">
        <f>IF(N617="sníž. přenesená",J617,0)</f>
        <v>0</v>
      </c>
      <c r="BI617" s="91">
        <f>IF(N617="nulová",J617,0)</f>
        <v>0</v>
      </c>
      <c r="BJ617" s="7" t="s">
        <v>85</v>
      </c>
      <c r="BK617" s="91">
        <f>ROUND(I617*H617,2)</f>
        <v>0</v>
      </c>
      <c r="BL617" s="7" t="s">
        <v>274</v>
      </c>
      <c r="BM617" s="90" t="s">
        <v>985</v>
      </c>
    </row>
    <row r="618" spans="2:65" s="14" customFormat="1" x14ac:dyDescent="0.2">
      <c r="B618" s="15"/>
      <c r="D618" s="92" t="s">
        <v>169</v>
      </c>
      <c r="F618" s="93" t="s">
        <v>986</v>
      </c>
      <c r="I618" s="143"/>
      <c r="L618" s="15"/>
      <c r="M618" s="94"/>
      <c r="T618" s="95"/>
      <c r="AT618" s="7" t="s">
        <v>169</v>
      </c>
      <c r="AU618" s="7" t="s">
        <v>85</v>
      </c>
    </row>
    <row r="619" spans="2:65" s="103" customFormat="1" x14ac:dyDescent="0.2">
      <c r="B619" s="104"/>
      <c r="D619" s="98" t="s">
        <v>171</v>
      </c>
      <c r="E619" s="105" t="s">
        <v>3</v>
      </c>
      <c r="F619" s="106" t="s">
        <v>987</v>
      </c>
      <c r="H619" s="107">
        <v>67.2</v>
      </c>
      <c r="I619" s="145"/>
      <c r="L619" s="104"/>
      <c r="M619" s="108"/>
      <c r="T619" s="109"/>
      <c r="AT619" s="105" t="s">
        <v>171</v>
      </c>
      <c r="AU619" s="105" t="s">
        <v>85</v>
      </c>
      <c r="AV619" s="103" t="s">
        <v>85</v>
      </c>
      <c r="AW619" s="103" t="s">
        <v>33</v>
      </c>
      <c r="AX619" s="103" t="s">
        <v>80</v>
      </c>
      <c r="AY619" s="105" t="s">
        <v>160</v>
      </c>
    </row>
    <row r="620" spans="2:65" s="14" customFormat="1" ht="24.2" customHeight="1" x14ac:dyDescent="0.2">
      <c r="B620" s="15"/>
      <c r="C620" s="80" t="s">
        <v>988</v>
      </c>
      <c r="D620" s="80" t="s">
        <v>162</v>
      </c>
      <c r="E620" s="81" t="s">
        <v>989</v>
      </c>
      <c r="F620" s="82" t="s">
        <v>990</v>
      </c>
      <c r="G620" s="83" t="s">
        <v>397</v>
      </c>
      <c r="H620" s="84">
        <v>68.394000000000005</v>
      </c>
      <c r="I620" s="142"/>
      <c r="J620" s="85">
        <f>ROUND(I620*H620,2)</f>
        <v>0</v>
      </c>
      <c r="K620" s="82" t="s">
        <v>166</v>
      </c>
      <c r="L620" s="15"/>
      <c r="M620" s="86" t="s">
        <v>3</v>
      </c>
      <c r="N620" s="87" t="s">
        <v>44</v>
      </c>
      <c r="O620" s="88">
        <v>0.189</v>
      </c>
      <c r="P620" s="88">
        <f>O620*H620</f>
        <v>12.926466000000001</v>
      </c>
      <c r="Q620" s="88">
        <v>0</v>
      </c>
      <c r="R620" s="88">
        <f>Q620*H620</f>
        <v>0</v>
      </c>
      <c r="S620" s="88">
        <v>2.5999999999999999E-3</v>
      </c>
      <c r="T620" s="89">
        <f>S620*H620</f>
        <v>0.17782439999999999</v>
      </c>
      <c r="AR620" s="90" t="s">
        <v>274</v>
      </c>
      <c r="AT620" s="90" t="s">
        <v>162</v>
      </c>
      <c r="AU620" s="90" t="s">
        <v>85</v>
      </c>
      <c r="AY620" s="7" t="s">
        <v>160</v>
      </c>
      <c r="BE620" s="91">
        <f>IF(N620="základní",J620,0)</f>
        <v>0</v>
      </c>
      <c r="BF620" s="91">
        <f>IF(N620="snížená",J620,0)</f>
        <v>0</v>
      </c>
      <c r="BG620" s="91">
        <f>IF(N620="zákl. přenesená",J620,0)</f>
        <v>0</v>
      </c>
      <c r="BH620" s="91">
        <f>IF(N620="sníž. přenesená",J620,0)</f>
        <v>0</v>
      </c>
      <c r="BI620" s="91">
        <f>IF(N620="nulová",J620,0)</f>
        <v>0</v>
      </c>
      <c r="BJ620" s="7" t="s">
        <v>85</v>
      </c>
      <c r="BK620" s="91">
        <f>ROUND(I620*H620,2)</f>
        <v>0</v>
      </c>
      <c r="BL620" s="7" t="s">
        <v>274</v>
      </c>
      <c r="BM620" s="90" t="s">
        <v>991</v>
      </c>
    </row>
    <row r="621" spans="2:65" s="14" customFormat="1" x14ac:dyDescent="0.2">
      <c r="B621" s="15"/>
      <c r="D621" s="92" t="s">
        <v>169</v>
      </c>
      <c r="F621" s="93" t="s">
        <v>992</v>
      </c>
      <c r="I621" s="143"/>
      <c r="L621" s="15"/>
      <c r="M621" s="94"/>
      <c r="T621" s="95"/>
      <c r="AT621" s="7" t="s">
        <v>169</v>
      </c>
      <c r="AU621" s="7" t="s">
        <v>85</v>
      </c>
    </row>
    <row r="622" spans="2:65" s="96" customFormat="1" x14ac:dyDescent="0.2">
      <c r="B622" s="97"/>
      <c r="D622" s="98" t="s">
        <v>171</v>
      </c>
      <c r="E622" s="99" t="s">
        <v>3</v>
      </c>
      <c r="F622" s="100" t="s">
        <v>635</v>
      </c>
      <c r="H622" s="99" t="s">
        <v>3</v>
      </c>
      <c r="I622" s="144"/>
      <c r="L622" s="97"/>
      <c r="M622" s="101"/>
      <c r="T622" s="102"/>
      <c r="AT622" s="99" t="s">
        <v>171</v>
      </c>
      <c r="AU622" s="99" t="s">
        <v>85</v>
      </c>
      <c r="AV622" s="96" t="s">
        <v>80</v>
      </c>
      <c r="AW622" s="96" t="s">
        <v>33</v>
      </c>
      <c r="AX622" s="96" t="s">
        <v>72</v>
      </c>
      <c r="AY622" s="99" t="s">
        <v>160</v>
      </c>
    </row>
    <row r="623" spans="2:65" s="103" customFormat="1" x14ac:dyDescent="0.2">
      <c r="B623" s="104"/>
      <c r="D623" s="98" t="s">
        <v>171</v>
      </c>
      <c r="E623" s="105" t="s">
        <v>3</v>
      </c>
      <c r="F623" s="106" t="s">
        <v>993</v>
      </c>
      <c r="H623" s="107">
        <v>68.394000000000005</v>
      </c>
      <c r="I623" s="145"/>
      <c r="L623" s="104"/>
      <c r="M623" s="108"/>
      <c r="T623" s="109"/>
      <c r="AT623" s="105" t="s">
        <v>171</v>
      </c>
      <c r="AU623" s="105" t="s">
        <v>85</v>
      </c>
      <c r="AV623" s="103" t="s">
        <v>85</v>
      </c>
      <c r="AW623" s="103" t="s">
        <v>33</v>
      </c>
      <c r="AX623" s="103" t="s">
        <v>80</v>
      </c>
      <c r="AY623" s="105" t="s">
        <v>160</v>
      </c>
    </row>
    <row r="624" spans="2:65" s="14" customFormat="1" ht="16.5" customHeight="1" x14ac:dyDescent="0.2">
      <c r="B624" s="15"/>
      <c r="C624" s="80" t="s">
        <v>994</v>
      </c>
      <c r="D624" s="80" t="s">
        <v>162</v>
      </c>
      <c r="E624" s="81" t="s">
        <v>995</v>
      </c>
      <c r="F624" s="82" t="s">
        <v>996</v>
      </c>
      <c r="G624" s="83" t="s">
        <v>397</v>
      </c>
      <c r="H624" s="84">
        <v>53.433</v>
      </c>
      <c r="I624" s="142"/>
      <c r="J624" s="85">
        <f>ROUND(I624*H624,2)</f>
        <v>0</v>
      </c>
      <c r="K624" s="82" t="s">
        <v>166</v>
      </c>
      <c r="L624" s="15"/>
      <c r="M624" s="86" t="s">
        <v>3</v>
      </c>
      <c r="N624" s="87" t="s">
        <v>44</v>
      </c>
      <c r="O624" s="88">
        <v>0.14699999999999999</v>
      </c>
      <c r="P624" s="88">
        <f>O624*H624</f>
        <v>7.8546509999999996</v>
      </c>
      <c r="Q624" s="88">
        <v>0</v>
      </c>
      <c r="R624" s="88">
        <f>Q624*H624</f>
        <v>0</v>
      </c>
      <c r="S624" s="88">
        <v>3.9399999999999999E-3</v>
      </c>
      <c r="T624" s="89">
        <f>S624*H624</f>
        <v>0.21052602000000001</v>
      </c>
      <c r="AR624" s="90" t="s">
        <v>274</v>
      </c>
      <c r="AT624" s="90" t="s">
        <v>162</v>
      </c>
      <c r="AU624" s="90" t="s">
        <v>85</v>
      </c>
      <c r="AY624" s="7" t="s">
        <v>160</v>
      </c>
      <c r="BE624" s="91">
        <f>IF(N624="základní",J624,0)</f>
        <v>0</v>
      </c>
      <c r="BF624" s="91">
        <f>IF(N624="snížená",J624,0)</f>
        <v>0</v>
      </c>
      <c r="BG624" s="91">
        <f>IF(N624="zákl. přenesená",J624,0)</f>
        <v>0</v>
      </c>
      <c r="BH624" s="91">
        <f>IF(N624="sníž. přenesená",J624,0)</f>
        <v>0</v>
      </c>
      <c r="BI624" s="91">
        <f>IF(N624="nulová",J624,0)</f>
        <v>0</v>
      </c>
      <c r="BJ624" s="7" t="s">
        <v>85</v>
      </c>
      <c r="BK624" s="91">
        <f>ROUND(I624*H624,2)</f>
        <v>0</v>
      </c>
      <c r="BL624" s="7" t="s">
        <v>274</v>
      </c>
      <c r="BM624" s="90" t="s">
        <v>997</v>
      </c>
    </row>
    <row r="625" spans="1:65" s="14" customFormat="1" x14ac:dyDescent="0.2">
      <c r="B625" s="15"/>
      <c r="D625" s="92" t="s">
        <v>169</v>
      </c>
      <c r="F625" s="93" t="s">
        <v>998</v>
      </c>
      <c r="I625" s="143"/>
      <c r="L625" s="15"/>
      <c r="M625" s="94"/>
      <c r="T625" s="95"/>
      <c r="AT625" s="7" t="s">
        <v>169</v>
      </c>
      <c r="AU625" s="7" t="s">
        <v>85</v>
      </c>
    </row>
    <row r="626" spans="1:65" s="96" customFormat="1" x14ac:dyDescent="0.2">
      <c r="B626" s="97"/>
      <c r="D626" s="98" t="s">
        <v>171</v>
      </c>
      <c r="E626" s="99" t="s">
        <v>3</v>
      </c>
      <c r="F626" s="100" t="s">
        <v>635</v>
      </c>
      <c r="H626" s="99" t="s">
        <v>3</v>
      </c>
      <c r="I626" s="144"/>
      <c r="L626" s="97"/>
      <c r="M626" s="101"/>
      <c r="T626" s="102"/>
      <c r="AT626" s="99" t="s">
        <v>171</v>
      </c>
      <c r="AU626" s="99" t="s">
        <v>85</v>
      </c>
      <c r="AV626" s="96" t="s">
        <v>80</v>
      </c>
      <c r="AW626" s="96" t="s">
        <v>33</v>
      </c>
      <c r="AX626" s="96" t="s">
        <v>72</v>
      </c>
      <c r="AY626" s="99" t="s">
        <v>160</v>
      </c>
    </row>
    <row r="627" spans="1:65" s="103" customFormat="1" x14ac:dyDescent="0.2">
      <c r="B627" s="104"/>
      <c r="D627" s="98" t="s">
        <v>171</v>
      </c>
      <c r="E627" s="105" t="s">
        <v>3</v>
      </c>
      <c r="F627" s="106" t="s">
        <v>999</v>
      </c>
      <c r="H627" s="107">
        <v>53.433</v>
      </c>
      <c r="I627" s="145"/>
      <c r="L627" s="104"/>
      <c r="M627" s="108"/>
      <c r="T627" s="109"/>
      <c r="AT627" s="105" t="s">
        <v>171</v>
      </c>
      <c r="AU627" s="105" t="s">
        <v>85</v>
      </c>
      <c r="AV627" s="103" t="s">
        <v>85</v>
      </c>
      <c r="AW627" s="103" t="s">
        <v>33</v>
      </c>
      <c r="AX627" s="103" t="s">
        <v>80</v>
      </c>
      <c r="AY627" s="105" t="s">
        <v>160</v>
      </c>
    </row>
    <row r="628" spans="1:65" s="396" customFormat="1" ht="24.2" customHeight="1" x14ac:dyDescent="0.2">
      <c r="A628" s="457"/>
      <c r="B628" s="458"/>
      <c r="C628" s="459" t="s">
        <v>2194</v>
      </c>
      <c r="D628" s="459" t="s">
        <v>162</v>
      </c>
      <c r="E628" s="460" t="s">
        <v>2195</v>
      </c>
      <c r="F628" s="461" t="s">
        <v>2196</v>
      </c>
      <c r="G628" s="462" t="s">
        <v>397</v>
      </c>
      <c r="H628" s="463">
        <v>67.509</v>
      </c>
      <c r="I628" s="464"/>
      <c r="J628" s="465">
        <f>ROUND(I628*H628,2)</f>
        <v>0</v>
      </c>
      <c r="K628" s="461" t="s">
        <v>166</v>
      </c>
      <c r="L628" s="466"/>
      <c r="M628" s="467" t="s">
        <v>3</v>
      </c>
      <c r="N628" s="468" t="s">
        <v>44</v>
      </c>
      <c r="O628" s="469"/>
      <c r="P628" s="470">
        <f>O628*H628</f>
        <v>0</v>
      </c>
      <c r="Q628" s="470">
        <v>4.4000000000000003E-3</v>
      </c>
      <c r="R628" s="470">
        <f>Q628*H628</f>
        <v>0.29703960000000001</v>
      </c>
      <c r="S628" s="470">
        <v>0</v>
      </c>
      <c r="T628" s="89">
        <f>S628*H628</f>
        <v>0</v>
      </c>
      <c r="U628" s="457"/>
      <c r="V628" s="457"/>
      <c r="W628" s="457"/>
      <c r="X628" s="457"/>
      <c r="Y628" s="457"/>
      <c r="Z628" s="457"/>
      <c r="AA628" s="457"/>
      <c r="AB628" s="457"/>
      <c r="AC628" s="457"/>
      <c r="AD628" s="457"/>
      <c r="AE628" s="457"/>
      <c r="AR628" s="90" t="s">
        <v>274</v>
      </c>
      <c r="AT628" s="90" t="s">
        <v>162</v>
      </c>
      <c r="AU628" s="90" t="s">
        <v>85</v>
      </c>
      <c r="AY628" s="471" t="s">
        <v>160</v>
      </c>
      <c r="BE628" s="472">
        <f>IF(N628="základní",J628,0)</f>
        <v>0</v>
      </c>
      <c r="BF628" s="472">
        <f>IF(N628="snížená",J628,0)</f>
        <v>0</v>
      </c>
      <c r="BG628" s="472">
        <f>IF(N628="zákl. přenesená",J628,0)</f>
        <v>0</v>
      </c>
      <c r="BH628" s="472">
        <f>IF(N628="sníž. přenesená",J628,0)</f>
        <v>0</v>
      </c>
      <c r="BI628" s="472">
        <f>IF(N628="nulová",J628,0)</f>
        <v>0</v>
      </c>
      <c r="BJ628" s="471" t="s">
        <v>85</v>
      </c>
      <c r="BK628" s="472">
        <f>ROUND(I628*H628,2)</f>
        <v>0</v>
      </c>
      <c r="BL628" s="471" t="s">
        <v>274</v>
      </c>
      <c r="BM628" s="90" t="s">
        <v>2197</v>
      </c>
    </row>
    <row r="629" spans="1:65" s="396" customFormat="1" x14ac:dyDescent="0.2">
      <c r="A629" s="457"/>
      <c r="B629" s="466"/>
      <c r="C629" s="457"/>
      <c r="D629" s="92" t="s">
        <v>169</v>
      </c>
      <c r="E629" s="457"/>
      <c r="F629" s="480" t="s">
        <v>2198</v>
      </c>
      <c r="G629" s="457"/>
      <c r="H629" s="457"/>
      <c r="I629" s="479"/>
      <c r="J629" s="457"/>
      <c r="K629" s="457"/>
      <c r="L629" s="466"/>
      <c r="M629" s="474"/>
      <c r="N629" s="475"/>
      <c r="O629" s="469"/>
      <c r="P629" s="469"/>
      <c r="Q629" s="469"/>
      <c r="R629" s="469"/>
      <c r="S629" s="469"/>
      <c r="T629" s="476"/>
      <c r="U629" s="457"/>
      <c r="V629" s="457"/>
      <c r="W629" s="457"/>
      <c r="X629" s="457"/>
      <c r="Y629" s="457"/>
      <c r="Z629" s="457"/>
      <c r="AA629" s="457"/>
      <c r="AB629" s="457"/>
      <c r="AC629" s="457"/>
      <c r="AD629" s="457"/>
      <c r="AE629" s="457"/>
      <c r="AT629" s="471" t="s">
        <v>169</v>
      </c>
      <c r="AU629" s="471" t="s">
        <v>85</v>
      </c>
    </row>
    <row r="630" spans="1:65" s="96" customFormat="1" x14ac:dyDescent="0.2">
      <c r="B630" s="97"/>
      <c r="D630" s="98" t="s">
        <v>171</v>
      </c>
      <c r="E630" s="99" t="s">
        <v>3</v>
      </c>
      <c r="F630" s="100" t="s">
        <v>2199</v>
      </c>
      <c r="H630" s="99" t="s">
        <v>3</v>
      </c>
      <c r="I630" s="144"/>
      <c r="L630" s="97"/>
      <c r="M630" s="101"/>
      <c r="N630" s="477"/>
      <c r="O630" s="477"/>
      <c r="P630" s="477"/>
      <c r="Q630" s="477"/>
      <c r="R630" s="477"/>
      <c r="S630" s="477"/>
      <c r="T630" s="102"/>
      <c r="AT630" s="99" t="s">
        <v>171</v>
      </c>
      <c r="AU630" s="99" t="s">
        <v>85</v>
      </c>
      <c r="AV630" s="96" t="s">
        <v>80</v>
      </c>
      <c r="AW630" s="96" t="s">
        <v>33</v>
      </c>
      <c r="AX630" s="96" t="s">
        <v>72</v>
      </c>
      <c r="AY630" s="99" t="s">
        <v>160</v>
      </c>
    </row>
    <row r="631" spans="1:65" s="103" customFormat="1" x14ac:dyDescent="0.2">
      <c r="B631" s="104"/>
      <c r="D631" s="98" t="s">
        <v>171</v>
      </c>
      <c r="E631" s="105" t="s">
        <v>3</v>
      </c>
      <c r="F631" s="106" t="s">
        <v>976</v>
      </c>
      <c r="H631" s="107">
        <v>67.509</v>
      </c>
      <c r="I631" s="145"/>
      <c r="L631" s="104"/>
      <c r="M631" s="108"/>
      <c r="N631" s="478"/>
      <c r="O631" s="478"/>
      <c r="P631" s="478"/>
      <c r="Q631" s="478"/>
      <c r="R631" s="478"/>
      <c r="S631" s="478"/>
      <c r="T631" s="109"/>
      <c r="AT631" s="105" t="s">
        <v>171</v>
      </c>
      <c r="AU631" s="105" t="s">
        <v>85</v>
      </c>
      <c r="AV631" s="103" t="s">
        <v>85</v>
      </c>
      <c r="AW631" s="103" t="s">
        <v>33</v>
      </c>
      <c r="AX631" s="103" t="s">
        <v>80</v>
      </c>
      <c r="AY631" s="105" t="s">
        <v>160</v>
      </c>
    </row>
    <row r="632" spans="1:65" s="14" customFormat="1" ht="55.5" customHeight="1" x14ac:dyDescent="0.2">
      <c r="B632" s="15"/>
      <c r="C632" s="80" t="s">
        <v>1000</v>
      </c>
      <c r="D632" s="80" t="s">
        <v>162</v>
      </c>
      <c r="E632" s="81" t="s">
        <v>1001</v>
      </c>
      <c r="F632" s="82" t="s">
        <v>1002</v>
      </c>
      <c r="G632" s="83" t="s">
        <v>212</v>
      </c>
      <c r="H632" s="84">
        <v>3.339</v>
      </c>
      <c r="I632" s="142"/>
      <c r="J632" s="85">
        <f>ROUND(I632*H632,2)</f>
        <v>0</v>
      </c>
      <c r="K632" s="82" t="s">
        <v>166</v>
      </c>
      <c r="L632" s="15"/>
      <c r="M632" s="86" t="s">
        <v>3</v>
      </c>
      <c r="N632" s="87" t="s">
        <v>44</v>
      </c>
      <c r="O632" s="88">
        <v>0.22</v>
      </c>
      <c r="P632" s="88">
        <f>O632*H632</f>
        <v>0.73458000000000001</v>
      </c>
      <c r="Q632" s="88">
        <v>6.6E-3</v>
      </c>
      <c r="R632" s="88">
        <f>Q632*H632</f>
        <v>2.2037399999999999E-2</v>
      </c>
      <c r="S632" s="88">
        <v>0</v>
      </c>
      <c r="T632" s="89">
        <f>S632*H632</f>
        <v>0</v>
      </c>
      <c r="AR632" s="90" t="s">
        <v>274</v>
      </c>
      <c r="AT632" s="90" t="s">
        <v>162</v>
      </c>
      <c r="AU632" s="90" t="s">
        <v>85</v>
      </c>
      <c r="AY632" s="7" t="s">
        <v>160</v>
      </c>
      <c r="BE632" s="91">
        <f>IF(N632="základní",J632,0)</f>
        <v>0</v>
      </c>
      <c r="BF632" s="91">
        <f>IF(N632="snížená",J632,0)</f>
        <v>0</v>
      </c>
      <c r="BG632" s="91">
        <f>IF(N632="zákl. přenesená",J632,0)</f>
        <v>0</v>
      </c>
      <c r="BH632" s="91">
        <f>IF(N632="sníž. přenesená",J632,0)</f>
        <v>0</v>
      </c>
      <c r="BI632" s="91">
        <f>IF(N632="nulová",J632,0)</f>
        <v>0</v>
      </c>
      <c r="BJ632" s="7" t="s">
        <v>85</v>
      </c>
      <c r="BK632" s="91">
        <f>ROUND(I632*H632,2)</f>
        <v>0</v>
      </c>
      <c r="BL632" s="7" t="s">
        <v>274</v>
      </c>
      <c r="BM632" s="90" t="s">
        <v>1003</v>
      </c>
    </row>
    <row r="633" spans="1:65" s="14" customFormat="1" x14ac:dyDescent="0.2">
      <c r="B633" s="15"/>
      <c r="D633" s="92" t="s">
        <v>169</v>
      </c>
      <c r="F633" s="93" t="s">
        <v>1004</v>
      </c>
      <c r="I633" s="143"/>
      <c r="L633" s="15"/>
      <c r="M633" s="94"/>
      <c r="T633" s="95"/>
      <c r="AT633" s="7" t="s">
        <v>169</v>
      </c>
      <c r="AU633" s="7" t="s">
        <v>85</v>
      </c>
    </row>
    <row r="634" spans="1:65" s="96" customFormat="1" x14ac:dyDescent="0.2">
      <c r="B634" s="97"/>
      <c r="D634" s="98" t="s">
        <v>171</v>
      </c>
      <c r="E634" s="99" t="s">
        <v>3</v>
      </c>
      <c r="F634" s="100" t="s">
        <v>1005</v>
      </c>
      <c r="H634" s="99" t="s">
        <v>3</v>
      </c>
      <c r="I634" s="144"/>
      <c r="L634" s="97"/>
      <c r="M634" s="101"/>
      <c r="T634" s="102"/>
      <c r="AT634" s="99" t="s">
        <v>171</v>
      </c>
      <c r="AU634" s="99" t="s">
        <v>85</v>
      </c>
      <c r="AV634" s="96" t="s">
        <v>80</v>
      </c>
      <c r="AW634" s="96" t="s">
        <v>33</v>
      </c>
      <c r="AX634" s="96" t="s">
        <v>72</v>
      </c>
      <c r="AY634" s="99" t="s">
        <v>160</v>
      </c>
    </row>
    <row r="635" spans="1:65" s="103" customFormat="1" ht="12.75" customHeight="1" x14ac:dyDescent="0.2">
      <c r="B635" s="104"/>
      <c r="D635" s="98" t="s">
        <v>171</v>
      </c>
      <c r="E635" s="105" t="s">
        <v>3</v>
      </c>
      <c r="F635" s="106" t="s">
        <v>876</v>
      </c>
      <c r="H635" s="107">
        <v>3.339</v>
      </c>
      <c r="I635" s="145"/>
      <c r="L635" s="104"/>
      <c r="M635" s="108"/>
      <c r="T635" s="109"/>
      <c r="AT635" s="105" t="s">
        <v>171</v>
      </c>
      <c r="AU635" s="105" t="s">
        <v>85</v>
      </c>
      <c r="AV635" s="103" t="s">
        <v>85</v>
      </c>
      <c r="AW635" s="103" t="s">
        <v>33</v>
      </c>
      <c r="AX635" s="103" t="s">
        <v>80</v>
      </c>
      <c r="AY635" s="105" t="s">
        <v>160</v>
      </c>
    </row>
    <row r="636" spans="1:65" s="396" customFormat="1" ht="55.5" customHeight="1" x14ac:dyDescent="0.2">
      <c r="A636" s="457"/>
      <c r="B636" s="458"/>
      <c r="C636" s="459" t="s">
        <v>2200</v>
      </c>
      <c r="D636" s="459" t="s">
        <v>162</v>
      </c>
      <c r="E636" s="460" t="s">
        <v>2201</v>
      </c>
      <c r="F636" s="461" t="s">
        <v>2202</v>
      </c>
      <c r="G636" s="462" t="s">
        <v>212</v>
      </c>
      <c r="H636" s="463">
        <v>375.87</v>
      </c>
      <c r="I636" s="464"/>
      <c r="J636" s="465">
        <f>ROUND(I636*H636,2)</f>
        <v>0</v>
      </c>
      <c r="K636" s="461" t="s">
        <v>166</v>
      </c>
      <c r="L636" s="466"/>
      <c r="M636" s="467" t="s">
        <v>3</v>
      </c>
      <c r="N636" s="468" t="s">
        <v>44</v>
      </c>
      <c r="O636" s="469"/>
      <c r="P636" s="470">
        <f>O636*H636</f>
        <v>0</v>
      </c>
      <c r="Q636" s="470">
        <v>6.6E-3</v>
      </c>
      <c r="R636" s="470">
        <f>Q636*H636</f>
        <v>2.4807420000000002</v>
      </c>
      <c r="S636" s="470">
        <v>0</v>
      </c>
      <c r="T636" s="89">
        <f>S636*H636</f>
        <v>0</v>
      </c>
      <c r="U636" s="457"/>
      <c r="V636" s="457"/>
      <c r="W636" s="457"/>
      <c r="X636" s="457"/>
      <c r="Y636" s="457"/>
      <c r="Z636" s="457"/>
      <c r="AA636" s="457"/>
      <c r="AB636" s="457"/>
      <c r="AC636" s="457"/>
      <c r="AD636" s="457"/>
      <c r="AE636" s="457"/>
      <c r="AR636" s="90" t="s">
        <v>274</v>
      </c>
      <c r="AT636" s="90" t="s">
        <v>162</v>
      </c>
      <c r="AU636" s="90" t="s">
        <v>85</v>
      </c>
      <c r="AY636" s="471" t="s">
        <v>160</v>
      </c>
      <c r="BE636" s="472">
        <f>IF(N636="základní",J636,0)</f>
        <v>0</v>
      </c>
      <c r="BF636" s="472">
        <f>IF(N636="snížená",J636,0)</f>
        <v>0</v>
      </c>
      <c r="BG636" s="472">
        <f>IF(N636="zákl. přenesená",J636,0)</f>
        <v>0</v>
      </c>
      <c r="BH636" s="472">
        <f>IF(N636="sníž. přenesená",J636,0)</f>
        <v>0</v>
      </c>
      <c r="BI636" s="472">
        <f>IF(N636="nulová",J636,0)</f>
        <v>0</v>
      </c>
      <c r="BJ636" s="471" t="s">
        <v>85</v>
      </c>
      <c r="BK636" s="472">
        <f>ROUND(I636*H636,2)</f>
        <v>0</v>
      </c>
      <c r="BL636" s="471" t="s">
        <v>274</v>
      </c>
      <c r="BM636" s="90" t="s">
        <v>2203</v>
      </c>
    </row>
    <row r="637" spans="1:65" s="396" customFormat="1" x14ac:dyDescent="0.2">
      <c r="A637" s="457"/>
      <c r="B637" s="466"/>
      <c r="C637" s="457"/>
      <c r="D637" s="92" t="s">
        <v>169</v>
      </c>
      <c r="E637" s="457"/>
      <c r="F637" s="480" t="s">
        <v>2204</v>
      </c>
      <c r="G637" s="457"/>
      <c r="H637" s="457"/>
      <c r="I637" s="479"/>
      <c r="J637" s="457"/>
      <c r="K637" s="457"/>
      <c r="L637" s="466"/>
      <c r="M637" s="474"/>
      <c r="N637" s="475"/>
      <c r="O637" s="469"/>
      <c r="P637" s="469"/>
      <c r="Q637" s="469"/>
      <c r="R637" s="469"/>
      <c r="S637" s="469"/>
      <c r="T637" s="476"/>
      <c r="U637" s="457"/>
      <c r="V637" s="457"/>
      <c r="W637" s="457"/>
      <c r="X637" s="457"/>
      <c r="Y637" s="457"/>
      <c r="Z637" s="457"/>
      <c r="AA637" s="457"/>
      <c r="AB637" s="457"/>
      <c r="AC637" s="457"/>
      <c r="AD637" s="457"/>
      <c r="AE637" s="457"/>
      <c r="AT637" s="471" t="s">
        <v>169</v>
      </c>
      <c r="AU637" s="471" t="s">
        <v>85</v>
      </c>
    </row>
    <row r="638" spans="1:65" s="103" customFormat="1" x14ac:dyDescent="0.2">
      <c r="B638" s="104"/>
      <c r="D638" s="98" t="s">
        <v>171</v>
      </c>
      <c r="E638" s="105" t="s">
        <v>3</v>
      </c>
      <c r="F638" s="106" t="s">
        <v>712</v>
      </c>
      <c r="H638" s="107">
        <v>375.87</v>
      </c>
      <c r="I638" s="145"/>
      <c r="L638" s="104"/>
      <c r="M638" s="108"/>
      <c r="N638" s="478"/>
      <c r="O638" s="478"/>
      <c r="P638" s="478"/>
      <c r="Q638" s="478"/>
      <c r="R638" s="478"/>
      <c r="S638" s="478"/>
      <c r="T638" s="109"/>
      <c r="AT638" s="105" t="s">
        <v>171</v>
      </c>
      <c r="AU638" s="105" t="s">
        <v>85</v>
      </c>
      <c r="AV638" s="103" t="s">
        <v>85</v>
      </c>
      <c r="AW638" s="103" t="s">
        <v>33</v>
      </c>
      <c r="AX638" s="103" t="s">
        <v>80</v>
      </c>
      <c r="AY638" s="105" t="s">
        <v>160</v>
      </c>
    </row>
    <row r="639" spans="1:65" s="14" customFormat="1" ht="24.2" customHeight="1" x14ac:dyDescent="0.2">
      <c r="B639" s="15"/>
      <c r="C639" s="80" t="s">
        <v>1006</v>
      </c>
      <c r="D639" s="80" t="s">
        <v>162</v>
      </c>
      <c r="E639" s="81" t="s">
        <v>1007</v>
      </c>
      <c r="F639" s="82" t="s">
        <v>1008</v>
      </c>
      <c r="G639" s="83" t="s">
        <v>397</v>
      </c>
      <c r="H639" s="84">
        <v>1.2529999999999999</v>
      </c>
      <c r="I639" s="142"/>
      <c r="J639" s="85">
        <f>ROUND(I639*H639,2)</f>
        <v>0</v>
      </c>
      <c r="K639" s="82" t="s">
        <v>166</v>
      </c>
      <c r="L639" s="15"/>
      <c r="M639" s="86" t="s">
        <v>3</v>
      </c>
      <c r="N639" s="87" t="s">
        <v>44</v>
      </c>
      <c r="O639" s="88">
        <v>0.55600000000000005</v>
      </c>
      <c r="P639" s="88">
        <f>O639*H639</f>
        <v>0.69666799999999995</v>
      </c>
      <c r="Q639" s="88">
        <v>2.0500000000000002E-3</v>
      </c>
      <c r="R639" s="88">
        <f>Q639*H639</f>
        <v>2.56865E-3</v>
      </c>
      <c r="S639" s="88">
        <v>0</v>
      </c>
      <c r="T639" s="89">
        <f>S639*H639</f>
        <v>0</v>
      </c>
      <c r="AR639" s="90" t="s">
        <v>274</v>
      </c>
      <c r="AT639" s="90" t="s">
        <v>162</v>
      </c>
      <c r="AU639" s="90" t="s">
        <v>85</v>
      </c>
      <c r="AY639" s="7" t="s">
        <v>160</v>
      </c>
      <c r="BE639" s="91">
        <f>IF(N639="základní",J639,0)</f>
        <v>0</v>
      </c>
      <c r="BF639" s="91">
        <f>IF(N639="snížená",J639,0)</f>
        <v>0</v>
      </c>
      <c r="BG639" s="91">
        <f>IF(N639="zákl. přenesená",J639,0)</f>
        <v>0</v>
      </c>
      <c r="BH639" s="91">
        <f>IF(N639="sníž. přenesená",J639,0)</f>
        <v>0</v>
      </c>
      <c r="BI639" s="91">
        <f>IF(N639="nulová",J639,0)</f>
        <v>0</v>
      </c>
      <c r="BJ639" s="7" t="s">
        <v>85</v>
      </c>
      <c r="BK639" s="91">
        <f>ROUND(I639*H639,2)</f>
        <v>0</v>
      </c>
      <c r="BL639" s="7" t="s">
        <v>274</v>
      </c>
      <c r="BM639" s="90" t="s">
        <v>1009</v>
      </c>
    </row>
    <row r="640" spans="1:65" s="14" customFormat="1" x14ac:dyDescent="0.2">
      <c r="B640" s="15"/>
      <c r="D640" s="92" t="s">
        <v>169</v>
      </c>
      <c r="F640" s="93" t="s">
        <v>1010</v>
      </c>
      <c r="I640" s="143"/>
      <c r="L640" s="15"/>
      <c r="M640" s="94"/>
      <c r="T640" s="95"/>
      <c r="AT640" s="7" t="s">
        <v>169</v>
      </c>
      <c r="AU640" s="7" t="s">
        <v>85</v>
      </c>
    </row>
    <row r="641" spans="2:65" s="96" customFormat="1" x14ac:dyDescent="0.2">
      <c r="B641" s="97"/>
      <c r="D641" s="98" t="s">
        <v>171</v>
      </c>
      <c r="E641" s="99" t="s">
        <v>3</v>
      </c>
      <c r="F641" s="100" t="s">
        <v>1011</v>
      </c>
      <c r="H641" s="99" t="s">
        <v>3</v>
      </c>
      <c r="I641" s="144"/>
      <c r="L641" s="97"/>
      <c r="M641" s="101"/>
      <c r="T641" s="102"/>
      <c r="AT641" s="99" t="s">
        <v>171</v>
      </c>
      <c r="AU641" s="99" t="s">
        <v>85</v>
      </c>
      <c r="AV641" s="96" t="s">
        <v>80</v>
      </c>
      <c r="AW641" s="96" t="s">
        <v>33</v>
      </c>
      <c r="AX641" s="96" t="s">
        <v>72</v>
      </c>
      <c r="AY641" s="99" t="s">
        <v>160</v>
      </c>
    </row>
    <row r="642" spans="2:65" s="103" customFormat="1" x14ac:dyDescent="0.2">
      <c r="B642" s="104"/>
      <c r="D642" s="98" t="s">
        <v>171</v>
      </c>
      <c r="E642" s="105" t="s">
        <v>3</v>
      </c>
      <c r="F642" s="106" t="s">
        <v>1012</v>
      </c>
      <c r="H642" s="107">
        <v>1.2529999999999999</v>
      </c>
      <c r="I642" s="145"/>
      <c r="L642" s="104"/>
      <c r="M642" s="108"/>
      <c r="T642" s="109"/>
      <c r="AT642" s="105" t="s">
        <v>171</v>
      </c>
      <c r="AU642" s="105" t="s">
        <v>85</v>
      </c>
      <c r="AV642" s="103" t="s">
        <v>85</v>
      </c>
      <c r="AW642" s="103" t="s">
        <v>33</v>
      </c>
      <c r="AX642" s="103" t="s">
        <v>80</v>
      </c>
      <c r="AY642" s="105" t="s">
        <v>160</v>
      </c>
    </row>
    <row r="643" spans="2:65" s="14" customFormat="1" ht="37.9" customHeight="1" x14ac:dyDescent="0.2">
      <c r="B643" s="15"/>
      <c r="C643" s="80" t="s">
        <v>1013</v>
      </c>
      <c r="D643" s="80" t="s">
        <v>162</v>
      </c>
      <c r="E643" s="81" t="s">
        <v>1014</v>
      </c>
      <c r="F643" s="82" t="s">
        <v>1015</v>
      </c>
      <c r="G643" s="83" t="s">
        <v>212</v>
      </c>
      <c r="H643" s="84">
        <v>3.2040000000000002</v>
      </c>
      <c r="I643" s="142"/>
      <c r="J643" s="85">
        <f>ROUND(I643*H643,2)</f>
        <v>0</v>
      </c>
      <c r="K643" s="82" t="s">
        <v>166</v>
      </c>
      <c r="L643" s="15"/>
      <c r="M643" s="86" t="s">
        <v>3</v>
      </c>
      <c r="N643" s="87" t="s">
        <v>44</v>
      </c>
      <c r="O643" s="88">
        <v>1.125</v>
      </c>
      <c r="P643" s="88">
        <f>O643*H643</f>
        <v>3.6045000000000003</v>
      </c>
      <c r="Q643" s="88">
        <v>6.8999999999999999E-3</v>
      </c>
      <c r="R643" s="88">
        <f>Q643*H643</f>
        <v>2.2107600000000002E-2</v>
      </c>
      <c r="S643" s="88">
        <v>0</v>
      </c>
      <c r="T643" s="89">
        <f>S643*H643</f>
        <v>0</v>
      </c>
      <c r="AR643" s="90" t="s">
        <v>274</v>
      </c>
      <c r="AT643" s="90" t="s">
        <v>162</v>
      </c>
      <c r="AU643" s="90" t="s">
        <v>85</v>
      </c>
      <c r="AY643" s="7" t="s">
        <v>160</v>
      </c>
      <c r="BE643" s="91">
        <f>IF(N643="základní",J643,0)</f>
        <v>0</v>
      </c>
      <c r="BF643" s="91">
        <f>IF(N643="snížená",J643,0)</f>
        <v>0</v>
      </c>
      <c r="BG643" s="91">
        <f>IF(N643="zákl. přenesená",J643,0)</f>
        <v>0</v>
      </c>
      <c r="BH643" s="91">
        <f>IF(N643="sníž. přenesená",J643,0)</f>
        <v>0</v>
      </c>
      <c r="BI643" s="91">
        <f>IF(N643="nulová",J643,0)</f>
        <v>0</v>
      </c>
      <c r="BJ643" s="7" t="s">
        <v>85</v>
      </c>
      <c r="BK643" s="91">
        <f>ROUND(I643*H643,2)</f>
        <v>0</v>
      </c>
      <c r="BL643" s="7" t="s">
        <v>274</v>
      </c>
      <c r="BM643" s="90" t="s">
        <v>1016</v>
      </c>
    </row>
    <row r="644" spans="2:65" s="14" customFormat="1" x14ac:dyDescent="0.2">
      <c r="B644" s="15"/>
      <c r="D644" s="92" t="s">
        <v>169</v>
      </c>
      <c r="F644" s="93" t="s">
        <v>1017</v>
      </c>
      <c r="I644" s="143"/>
      <c r="L644" s="15"/>
      <c r="M644" s="94"/>
      <c r="T644" s="95"/>
      <c r="AT644" s="7" t="s">
        <v>169</v>
      </c>
      <c r="AU644" s="7" t="s">
        <v>85</v>
      </c>
    </row>
    <row r="645" spans="2:65" s="96" customFormat="1" x14ac:dyDescent="0.2">
      <c r="B645" s="97"/>
      <c r="D645" s="98" t="s">
        <v>171</v>
      </c>
      <c r="E645" s="99" t="s">
        <v>3</v>
      </c>
      <c r="F645" s="100" t="s">
        <v>1018</v>
      </c>
      <c r="H645" s="99" t="s">
        <v>3</v>
      </c>
      <c r="I645" s="144"/>
      <c r="L645" s="97"/>
      <c r="M645" s="101"/>
      <c r="T645" s="102"/>
      <c r="AT645" s="99" t="s">
        <v>171</v>
      </c>
      <c r="AU645" s="99" t="s">
        <v>85</v>
      </c>
      <c r="AV645" s="96" t="s">
        <v>80</v>
      </c>
      <c r="AW645" s="96" t="s">
        <v>33</v>
      </c>
      <c r="AX645" s="96" t="s">
        <v>72</v>
      </c>
      <c r="AY645" s="99" t="s">
        <v>160</v>
      </c>
    </row>
    <row r="646" spans="2:65" s="103" customFormat="1" x14ac:dyDescent="0.2">
      <c r="B646" s="104"/>
      <c r="D646" s="98" t="s">
        <v>171</v>
      </c>
      <c r="E646" s="105" t="s">
        <v>3</v>
      </c>
      <c r="F646" s="106" t="s">
        <v>1019</v>
      </c>
      <c r="H646" s="107">
        <v>3.2040000000000002</v>
      </c>
      <c r="I646" s="145"/>
      <c r="L646" s="104"/>
      <c r="M646" s="108"/>
      <c r="T646" s="109"/>
      <c r="AT646" s="105" t="s">
        <v>171</v>
      </c>
      <c r="AU646" s="105" t="s">
        <v>85</v>
      </c>
      <c r="AV646" s="103" t="s">
        <v>85</v>
      </c>
      <c r="AW646" s="103" t="s">
        <v>33</v>
      </c>
      <c r="AX646" s="103" t="s">
        <v>80</v>
      </c>
      <c r="AY646" s="105" t="s">
        <v>160</v>
      </c>
    </row>
    <row r="647" spans="2:65" s="14" customFormat="1" ht="37.9" customHeight="1" x14ac:dyDescent="0.2">
      <c r="B647" s="15"/>
      <c r="C647" s="80" t="s">
        <v>1020</v>
      </c>
      <c r="D647" s="80" t="s">
        <v>162</v>
      </c>
      <c r="E647" s="81" t="s">
        <v>1021</v>
      </c>
      <c r="F647" s="82" t="s">
        <v>1022</v>
      </c>
      <c r="G647" s="83" t="s">
        <v>397</v>
      </c>
      <c r="H647" s="84">
        <v>1.2529999999999999</v>
      </c>
      <c r="I647" s="142"/>
      <c r="J647" s="85">
        <f>ROUND(I647*H647,2)</f>
        <v>0</v>
      </c>
      <c r="K647" s="82" t="s">
        <v>166</v>
      </c>
      <c r="L647" s="15"/>
      <c r="M647" s="86" t="s">
        <v>3</v>
      </c>
      <c r="N647" s="87" t="s">
        <v>44</v>
      </c>
      <c r="O647" s="88">
        <v>0.34699999999999998</v>
      </c>
      <c r="P647" s="88">
        <f>O647*H647</f>
        <v>0.43479099999999993</v>
      </c>
      <c r="Q647" s="88">
        <v>2.9099999999999998E-3</v>
      </c>
      <c r="R647" s="88">
        <f>Q647*H647</f>
        <v>3.6462299999999994E-3</v>
      </c>
      <c r="S647" s="88">
        <v>0</v>
      </c>
      <c r="T647" s="89">
        <f>S647*H647</f>
        <v>0</v>
      </c>
      <c r="AR647" s="90" t="s">
        <v>274</v>
      </c>
      <c r="AT647" s="90" t="s">
        <v>162</v>
      </c>
      <c r="AU647" s="90" t="s">
        <v>85</v>
      </c>
      <c r="AY647" s="7" t="s">
        <v>160</v>
      </c>
      <c r="BE647" s="91">
        <f>IF(N647="základní",J647,0)</f>
        <v>0</v>
      </c>
      <c r="BF647" s="91">
        <f>IF(N647="snížená",J647,0)</f>
        <v>0</v>
      </c>
      <c r="BG647" s="91">
        <f>IF(N647="zákl. přenesená",J647,0)</f>
        <v>0</v>
      </c>
      <c r="BH647" s="91">
        <f>IF(N647="sníž. přenesená",J647,0)</f>
        <v>0</v>
      </c>
      <c r="BI647" s="91">
        <f>IF(N647="nulová",J647,0)</f>
        <v>0</v>
      </c>
      <c r="BJ647" s="7" t="s">
        <v>85</v>
      </c>
      <c r="BK647" s="91">
        <f>ROUND(I647*H647,2)</f>
        <v>0</v>
      </c>
      <c r="BL647" s="7" t="s">
        <v>274</v>
      </c>
      <c r="BM647" s="90" t="s">
        <v>1023</v>
      </c>
    </row>
    <row r="648" spans="2:65" s="14" customFormat="1" x14ac:dyDescent="0.2">
      <c r="B648" s="15"/>
      <c r="D648" s="92" t="s">
        <v>169</v>
      </c>
      <c r="F648" s="93" t="s">
        <v>1024</v>
      </c>
      <c r="I648" s="143"/>
      <c r="L648" s="15"/>
      <c r="M648" s="94"/>
      <c r="T648" s="95"/>
      <c r="AT648" s="7" t="s">
        <v>169</v>
      </c>
      <c r="AU648" s="7" t="s">
        <v>85</v>
      </c>
    </row>
    <row r="649" spans="2:65" s="96" customFormat="1" x14ac:dyDescent="0.2">
      <c r="B649" s="97"/>
      <c r="D649" s="98" t="s">
        <v>171</v>
      </c>
      <c r="E649" s="99" t="s">
        <v>3</v>
      </c>
      <c r="F649" s="100" t="s">
        <v>1025</v>
      </c>
      <c r="H649" s="99" t="s">
        <v>3</v>
      </c>
      <c r="I649" s="144"/>
      <c r="L649" s="97"/>
      <c r="M649" s="101"/>
      <c r="T649" s="102"/>
      <c r="AT649" s="99" t="s">
        <v>171</v>
      </c>
      <c r="AU649" s="99" t="s">
        <v>85</v>
      </c>
      <c r="AV649" s="96" t="s">
        <v>80</v>
      </c>
      <c r="AW649" s="96" t="s">
        <v>33</v>
      </c>
      <c r="AX649" s="96" t="s">
        <v>72</v>
      </c>
      <c r="AY649" s="99" t="s">
        <v>160</v>
      </c>
    </row>
    <row r="650" spans="2:65" s="103" customFormat="1" x14ac:dyDescent="0.2">
      <c r="B650" s="104"/>
      <c r="D650" s="98" t="s">
        <v>171</v>
      </c>
      <c r="E650" s="105" t="s">
        <v>3</v>
      </c>
      <c r="F650" s="106" t="s">
        <v>1012</v>
      </c>
      <c r="H650" s="107">
        <v>1.2529999999999999</v>
      </c>
      <c r="I650" s="145"/>
      <c r="L650" s="104"/>
      <c r="M650" s="108"/>
      <c r="T650" s="109"/>
      <c r="AT650" s="105" t="s">
        <v>171</v>
      </c>
      <c r="AU650" s="105" t="s">
        <v>85</v>
      </c>
      <c r="AV650" s="103" t="s">
        <v>85</v>
      </c>
      <c r="AW650" s="103" t="s">
        <v>33</v>
      </c>
      <c r="AX650" s="103" t="s">
        <v>80</v>
      </c>
      <c r="AY650" s="105" t="s">
        <v>160</v>
      </c>
    </row>
    <row r="651" spans="2:65" s="14" customFormat="1" ht="37.9" customHeight="1" x14ac:dyDescent="0.2">
      <c r="B651" s="15"/>
      <c r="C651" s="80" t="s">
        <v>1026</v>
      </c>
      <c r="D651" s="80" t="s">
        <v>162</v>
      </c>
      <c r="E651" s="81" t="s">
        <v>1027</v>
      </c>
      <c r="F651" s="82" t="s">
        <v>1028</v>
      </c>
      <c r="G651" s="83" t="s">
        <v>397</v>
      </c>
      <c r="H651" s="84">
        <v>4.3499999999999996</v>
      </c>
      <c r="I651" s="142"/>
      <c r="J651" s="85">
        <f>ROUND(I651*H651,2)</f>
        <v>0</v>
      </c>
      <c r="K651" s="82" t="s">
        <v>166</v>
      </c>
      <c r="L651" s="15"/>
      <c r="M651" s="86" t="s">
        <v>3</v>
      </c>
      <c r="N651" s="87" t="s">
        <v>44</v>
      </c>
      <c r="O651" s="88">
        <v>0.36299999999999999</v>
      </c>
      <c r="P651" s="88">
        <f>O651*H651</f>
        <v>1.5790499999999998</v>
      </c>
      <c r="Q651" s="88">
        <v>3.5200000000000001E-3</v>
      </c>
      <c r="R651" s="88">
        <f>Q651*H651</f>
        <v>1.5311999999999999E-2</v>
      </c>
      <c r="S651" s="88">
        <v>0</v>
      </c>
      <c r="T651" s="89">
        <f>S651*H651</f>
        <v>0</v>
      </c>
      <c r="AR651" s="90" t="s">
        <v>274</v>
      </c>
      <c r="AT651" s="90" t="s">
        <v>162</v>
      </c>
      <c r="AU651" s="90" t="s">
        <v>85</v>
      </c>
      <c r="AY651" s="7" t="s">
        <v>160</v>
      </c>
      <c r="BE651" s="91">
        <f>IF(N651="základní",J651,0)</f>
        <v>0</v>
      </c>
      <c r="BF651" s="91">
        <f>IF(N651="snížená",J651,0)</f>
        <v>0</v>
      </c>
      <c r="BG651" s="91">
        <f>IF(N651="zákl. přenesená",J651,0)</f>
        <v>0</v>
      </c>
      <c r="BH651" s="91">
        <f>IF(N651="sníž. přenesená",J651,0)</f>
        <v>0</v>
      </c>
      <c r="BI651" s="91">
        <f>IF(N651="nulová",J651,0)</f>
        <v>0</v>
      </c>
      <c r="BJ651" s="7" t="s">
        <v>85</v>
      </c>
      <c r="BK651" s="91">
        <f>ROUND(I651*H651,2)</f>
        <v>0</v>
      </c>
      <c r="BL651" s="7" t="s">
        <v>274</v>
      </c>
      <c r="BM651" s="90" t="s">
        <v>1029</v>
      </c>
    </row>
    <row r="652" spans="2:65" s="14" customFormat="1" x14ac:dyDescent="0.2">
      <c r="B652" s="15"/>
      <c r="D652" s="92" t="s">
        <v>169</v>
      </c>
      <c r="F652" s="93" t="s">
        <v>1030</v>
      </c>
      <c r="I652" s="143"/>
      <c r="L652" s="15"/>
      <c r="M652" s="94"/>
      <c r="T652" s="95"/>
      <c r="AT652" s="7" t="s">
        <v>169</v>
      </c>
      <c r="AU652" s="7" t="s">
        <v>85</v>
      </c>
    </row>
    <row r="653" spans="2:65" s="96" customFormat="1" x14ac:dyDescent="0.2">
      <c r="B653" s="97"/>
      <c r="D653" s="98" t="s">
        <v>171</v>
      </c>
      <c r="E653" s="99" t="s">
        <v>3</v>
      </c>
      <c r="F653" s="100" t="s">
        <v>1031</v>
      </c>
      <c r="H653" s="99" t="s">
        <v>3</v>
      </c>
      <c r="I653" s="144"/>
      <c r="L653" s="97"/>
      <c r="M653" s="101"/>
      <c r="T653" s="102"/>
      <c r="AT653" s="99" t="s">
        <v>171</v>
      </c>
      <c r="AU653" s="99" t="s">
        <v>85</v>
      </c>
      <c r="AV653" s="96" t="s">
        <v>80</v>
      </c>
      <c r="AW653" s="96" t="s">
        <v>33</v>
      </c>
      <c r="AX653" s="96" t="s">
        <v>72</v>
      </c>
      <c r="AY653" s="99" t="s">
        <v>160</v>
      </c>
    </row>
    <row r="654" spans="2:65" s="103" customFormat="1" x14ac:dyDescent="0.2">
      <c r="B654" s="104"/>
      <c r="D654" s="98" t="s">
        <v>171</v>
      </c>
      <c r="E654" s="105" t="s">
        <v>3</v>
      </c>
      <c r="F654" s="106" t="s">
        <v>1032</v>
      </c>
      <c r="H654" s="107">
        <v>4.3499999999999996</v>
      </c>
      <c r="I654" s="145"/>
      <c r="L654" s="104"/>
      <c r="M654" s="108"/>
      <c r="T654" s="109"/>
      <c r="AT654" s="105" t="s">
        <v>171</v>
      </c>
      <c r="AU654" s="105" t="s">
        <v>85</v>
      </c>
      <c r="AV654" s="103" t="s">
        <v>85</v>
      </c>
      <c r="AW654" s="103" t="s">
        <v>33</v>
      </c>
      <c r="AX654" s="103" t="s">
        <v>80</v>
      </c>
      <c r="AY654" s="105" t="s">
        <v>160</v>
      </c>
    </row>
    <row r="655" spans="2:65" s="14" customFormat="1" ht="37.9" customHeight="1" x14ac:dyDescent="0.2">
      <c r="B655" s="15"/>
      <c r="C655" s="80" t="s">
        <v>1033</v>
      </c>
      <c r="D655" s="80" t="s">
        <v>162</v>
      </c>
      <c r="E655" s="81" t="s">
        <v>1034</v>
      </c>
      <c r="F655" s="82" t="s">
        <v>1035</v>
      </c>
      <c r="G655" s="83" t="s">
        <v>397</v>
      </c>
      <c r="H655" s="84">
        <v>67.2</v>
      </c>
      <c r="I655" s="142"/>
      <c r="J655" s="85">
        <f>ROUND(I655*H655,2)</f>
        <v>0</v>
      </c>
      <c r="K655" s="82" t="s">
        <v>166</v>
      </c>
      <c r="L655" s="15"/>
      <c r="M655" s="86" t="s">
        <v>3</v>
      </c>
      <c r="N655" s="87" t="s">
        <v>44</v>
      </c>
      <c r="O655" s="88">
        <v>0.41299999999999998</v>
      </c>
      <c r="P655" s="88">
        <f>O655*H655</f>
        <v>27.753599999999999</v>
      </c>
      <c r="Q655" s="88">
        <v>4.3800000000000002E-3</v>
      </c>
      <c r="R655" s="88">
        <f>Q655*H655</f>
        <v>0.29433600000000004</v>
      </c>
      <c r="S655" s="88">
        <v>0</v>
      </c>
      <c r="T655" s="89">
        <f>S655*H655</f>
        <v>0</v>
      </c>
      <c r="AR655" s="90" t="s">
        <v>274</v>
      </c>
      <c r="AT655" s="90" t="s">
        <v>162</v>
      </c>
      <c r="AU655" s="90" t="s">
        <v>85</v>
      </c>
      <c r="AY655" s="7" t="s">
        <v>160</v>
      </c>
      <c r="BE655" s="91">
        <f>IF(N655="základní",J655,0)</f>
        <v>0</v>
      </c>
      <c r="BF655" s="91">
        <f>IF(N655="snížená",J655,0)</f>
        <v>0</v>
      </c>
      <c r="BG655" s="91">
        <f>IF(N655="zákl. přenesená",J655,0)</f>
        <v>0</v>
      </c>
      <c r="BH655" s="91">
        <f>IF(N655="sníž. přenesená",J655,0)</f>
        <v>0</v>
      </c>
      <c r="BI655" s="91">
        <f>IF(N655="nulová",J655,0)</f>
        <v>0</v>
      </c>
      <c r="BJ655" s="7" t="s">
        <v>85</v>
      </c>
      <c r="BK655" s="91">
        <f>ROUND(I655*H655,2)</f>
        <v>0</v>
      </c>
      <c r="BL655" s="7" t="s">
        <v>274</v>
      </c>
      <c r="BM655" s="90" t="s">
        <v>1036</v>
      </c>
    </row>
    <row r="656" spans="2:65" s="14" customFormat="1" x14ac:dyDescent="0.2">
      <c r="B656" s="15"/>
      <c r="D656" s="92" t="s">
        <v>169</v>
      </c>
      <c r="F656" s="93" t="s">
        <v>1037</v>
      </c>
      <c r="I656" s="143"/>
      <c r="L656" s="15"/>
      <c r="M656" s="94"/>
      <c r="T656" s="95"/>
      <c r="AT656" s="7" t="s">
        <v>169</v>
      </c>
      <c r="AU656" s="7" t="s">
        <v>85</v>
      </c>
    </row>
    <row r="657" spans="1:65" s="96" customFormat="1" x14ac:dyDescent="0.2">
      <c r="B657" s="97"/>
      <c r="D657" s="98" t="s">
        <v>171</v>
      </c>
      <c r="E657" s="99" t="s">
        <v>3</v>
      </c>
      <c r="F657" s="100" t="s">
        <v>1038</v>
      </c>
      <c r="H657" s="99" t="s">
        <v>3</v>
      </c>
      <c r="I657" s="144"/>
      <c r="L657" s="97"/>
      <c r="M657" s="101"/>
      <c r="T657" s="102"/>
      <c r="AT657" s="99" t="s">
        <v>171</v>
      </c>
      <c r="AU657" s="99" t="s">
        <v>85</v>
      </c>
      <c r="AV657" s="96" t="s">
        <v>80</v>
      </c>
      <c r="AW657" s="96" t="s">
        <v>33</v>
      </c>
      <c r="AX657" s="96" t="s">
        <v>72</v>
      </c>
      <c r="AY657" s="99" t="s">
        <v>160</v>
      </c>
    </row>
    <row r="658" spans="1:65" s="103" customFormat="1" x14ac:dyDescent="0.2">
      <c r="B658" s="104"/>
      <c r="D658" s="98" t="s">
        <v>171</v>
      </c>
      <c r="E658" s="105" t="s">
        <v>3</v>
      </c>
      <c r="F658" s="106" t="s">
        <v>987</v>
      </c>
      <c r="H658" s="107">
        <v>67.2</v>
      </c>
      <c r="I658" s="145"/>
      <c r="L658" s="104"/>
      <c r="M658" s="108"/>
      <c r="T658" s="109"/>
      <c r="AT658" s="105" t="s">
        <v>171</v>
      </c>
      <c r="AU658" s="105" t="s">
        <v>85</v>
      </c>
      <c r="AV658" s="103" t="s">
        <v>85</v>
      </c>
      <c r="AW658" s="103" t="s">
        <v>33</v>
      </c>
      <c r="AX658" s="103" t="s">
        <v>80</v>
      </c>
      <c r="AY658" s="105" t="s">
        <v>160</v>
      </c>
    </row>
    <row r="659" spans="1:65" s="14" customFormat="1" ht="44.25" customHeight="1" x14ac:dyDescent="0.2">
      <c r="B659" s="15"/>
      <c r="C659" s="80" t="s">
        <v>1039</v>
      </c>
      <c r="D659" s="80" t="s">
        <v>162</v>
      </c>
      <c r="E659" s="81" t="s">
        <v>1040</v>
      </c>
      <c r="F659" s="82" t="s">
        <v>1041</v>
      </c>
      <c r="G659" s="83" t="s">
        <v>212</v>
      </c>
      <c r="H659" s="84">
        <v>1.1060000000000001</v>
      </c>
      <c r="I659" s="142"/>
      <c r="J659" s="85">
        <f>ROUND(I659*H659,2)</f>
        <v>0</v>
      </c>
      <c r="K659" s="82" t="s">
        <v>166</v>
      </c>
      <c r="L659" s="15"/>
      <c r="M659" s="86" t="s">
        <v>3</v>
      </c>
      <c r="N659" s="87" t="s">
        <v>44</v>
      </c>
      <c r="O659" s="88">
        <v>0.44800000000000001</v>
      </c>
      <c r="P659" s="88">
        <f>O659*H659</f>
        <v>0.49548800000000004</v>
      </c>
      <c r="Q659" s="88">
        <v>9.5999999999999992E-3</v>
      </c>
      <c r="R659" s="88">
        <f>Q659*H659</f>
        <v>1.06176E-2</v>
      </c>
      <c r="S659" s="88">
        <v>0</v>
      </c>
      <c r="T659" s="89">
        <f>S659*H659</f>
        <v>0</v>
      </c>
      <c r="AR659" s="90" t="s">
        <v>274</v>
      </c>
      <c r="AT659" s="90" t="s">
        <v>162</v>
      </c>
      <c r="AU659" s="90" t="s">
        <v>85</v>
      </c>
      <c r="AY659" s="7" t="s">
        <v>160</v>
      </c>
      <c r="BE659" s="91">
        <f>IF(N659="základní",J659,0)</f>
        <v>0</v>
      </c>
      <c r="BF659" s="91">
        <f>IF(N659="snížená",J659,0)</f>
        <v>0</v>
      </c>
      <c r="BG659" s="91">
        <f>IF(N659="zákl. přenesená",J659,0)</f>
        <v>0</v>
      </c>
      <c r="BH659" s="91">
        <f>IF(N659="sníž. přenesená",J659,0)</f>
        <v>0</v>
      </c>
      <c r="BI659" s="91">
        <f>IF(N659="nulová",J659,0)</f>
        <v>0</v>
      </c>
      <c r="BJ659" s="7" t="s">
        <v>85</v>
      </c>
      <c r="BK659" s="91">
        <f>ROUND(I659*H659,2)</f>
        <v>0</v>
      </c>
      <c r="BL659" s="7" t="s">
        <v>274</v>
      </c>
      <c r="BM659" s="90" t="s">
        <v>1042</v>
      </c>
    </row>
    <row r="660" spans="1:65" s="14" customFormat="1" x14ac:dyDescent="0.2">
      <c r="B660" s="15"/>
      <c r="D660" s="92" t="s">
        <v>169</v>
      </c>
      <c r="F660" s="93" t="s">
        <v>1043</v>
      </c>
      <c r="I660" s="143"/>
      <c r="L660" s="15"/>
      <c r="M660" s="94"/>
      <c r="T660" s="95"/>
      <c r="AT660" s="7" t="s">
        <v>169</v>
      </c>
      <c r="AU660" s="7" t="s">
        <v>85</v>
      </c>
    </row>
    <row r="661" spans="1:65" s="96" customFormat="1" x14ac:dyDescent="0.2">
      <c r="B661" s="97"/>
      <c r="D661" s="98" t="s">
        <v>171</v>
      </c>
      <c r="E661" s="99" t="s">
        <v>3</v>
      </c>
      <c r="F661" s="100" t="s">
        <v>1044</v>
      </c>
      <c r="H661" s="99" t="s">
        <v>3</v>
      </c>
      <c r="I661" s="144"/>
      <c r="L661" s="97"/>
      <c r="M661" s="101"/>
      <c r="T661" s="102"/>
      <c r="AT661" s="99" t="s">
        <v>171</v>
      </c>
      <c r="AU661" s="99" t="s">
        <v>85</v>
      </c>
      <c r="AV661" s="96" t="s">
        <v>80</v>
      </c>
      <c r="AW661" s="96" t="s">
        <v>33</v>
      </c>
      <c r="AX661" s="96" t="s">
        <v>72</v>
      </c>
      <c r="AY661" s="99" t="s">
        <v>160</v>
      </c>
    </row>
    <row r="662" spans="1:65" s="103" customFormat="1" x14ac:dyDescent="0.2">
      <c r="B662" s="104"/>
      <c r="D662" s="98" t="s">
        <v>171</v>
      </c>
      <c r="E662" s="105" t="s">
        <v>3</v>
      </c>
      <c r="F662" s="106" t="s">
        <v>1045</v>
      </c>
      <c r="H662" s="107">
        <v>1.1060000000000001</v>
      </c>
      <c r="I662" s="145"/>
      <c r="L662" s="104"/>
      <c r="M662" s="108"/>
      <c r="T662" s="109"/>
      <c r="AT662" s="105" t="s">
        <v>171</v>
      </c>
      <c r="AU662" s="105" t="s">
        <v>85</v>
      </c>
      <c r="AV662" s="103" t="s">
        <v>85</v>
      </c>
      <c r="AW662" s="103" t="s">
        <v>33</v>
      </c>
      <c r="AX662" s="103" t="s">
        <v>80</v>
      </c>
      <c r="AY662" s="105" t="s">
        <v>160</v>
      </c>
    </row>
    <row r="663" spans="1:65" s="14" customFormat="1" ht="44.25" customHeight="1" x14ac:dyDescent="0.2">
      <c r="B663" s="15"/>
      <c r="C663" s="80" t="s">
        <v>1046</v>
      </c>
      <c r="D663" s="80" t="s">
        <v>162</v>
      </c>
      <c r="E663" s="81" t="s">
        <v>1047</v>
      </c>
      <c r="F663" s="82" t="s">
        <v>1048</v>
      </c>
      <c r="G663" s="83" t="s">
        <v>397</v>
      </c>
      <c r="H663" s="84">
        <v>4.2</v>
      </c>
      <c r="I663" s="142"/>
      <c r="J663" s="85">
        <f>ROUND(I663*H663,2)</f>
        <v>0</v>
      </c>
      <c r="K663" s="82" t="s">
        <v>166</v>
      </c>
      <c r="L663" s="15"/>
      <c r="M663" s="86" t="s">
        <v>3</v>
      </c>
      <c r="N663" s="87" t="s">
        <v>44</v>
      </c>
      <c r="O663" s="88">
        <v>0.26</v>
      </c>
      <c r="P663" s="88">
        <f>O663*H663</f>
        <v>1.0920000000000001</v>
      </c>
      <c r="Q663" s="88">
        <v>4.3600000000000002E-3</v>
      </c>
      <c r="R663" s="88">
        <f>Q663*H663</f>
        <v>1.8312000000000002E-2</v>
      </c>
      <c r="S663" s="88">
        <v>0</v>
      </c>
      <c r="T663" s="89">
        <f>S663*H663</f>
        <v>0</v>
      </c>
      <c r="AR663" s="90" t="s">
        <v>274</v>
      </c>
      <c r="AT663" s="90" t="s">
        <v>162</v>
      </c>
      <c r="AU663" s="90" t="s">
        <v>85</v>
      </c>
      <c r="AY663" s="7" t="s">
        <v>160</v>
      </c>
      <c r="BE663" s="91">
        <f>IF(N663="základní",J663,0)</f>
        <v>0</v>
      </c>
      <c r="BF663" s="91">
        <f>IF(N663="snížená",J663,0)</f>
        <v>0</v>
      </c>
      <c r="BG663" s="91">
        <f>IF(N663="zákl. přenesená",J663,0)</f>
        <v>0</v>
      </c>
      <c r="BH663" s="91">
        <f>IF(N663="sníž. přenesená",J663,0)</f>
        <v>0</v>
      </c>
      <c r="BI663" s="91">
        <f>IF(N663="nulová",J663,0)</f>
        <v>0</v>
      </c>
      <c r="BJ663" s="7" t="s">
        <v>85</v>
      </c>
      <c r="BK663" s="91">
        <f>ROUND(I663*H663,2)</f>
        <v>0</v>
      </c>
      <c r="BL663" s="7" t="s">
        <v>274</v>
      </c>
      <c r="BM663" s="90" t="s">
        <v>1049</v>
      </c>
    </row>
    <row r="664" spans="1:65" s="14" customFormat="1" x14ac:dyDescent="0.2">
      <c r="B664" s="15"/>
      <c r="D664" s="92" t="s">
        <v>169</v>
      </c>
      <c r="F664" s="93" t="s">
        <v>1050</v>
      </c>
      <c r="I664" s="143"/>
      <c r="L664" s="15"/>
      <c r="M664" s="94"/>
      <c r="T664" s="95"/>
      <c r="AT664" s="7" t="s">
        <v>169</v>
      </c>
      <c r="AU664" s="7" t="s">
        <v>85</v>
      </c>
    </row>
    <row r="665" spans="1:65" s="96" customFormat="1" x14ac:dyDescent="0.2">
      <c r="B665" s="97"/>
      <c r="D665" s="98" t="s">
        <v>171</v>
      </c>
      <c r="E665" s="99" t="s">
        <v>3</v>
      </c>
      <c r="F665" s="100" t="s">
        <v>1051</v>
      </c>
      <c r="H665" s="99" t="s">
        <v>3</v>
      </c>
      <c r="I665" s="144"/>
      <c r="L665" s="97"/>
      <c r="M665" s="101"/>
      <c r="T665" s="102"/>
      <c r="AT665" s="99" t="s">
        <v>171</v>
      </c>
      <c r="AU665" s="99" t="s">
        <v>85</v>
      </c>
      <c r="AV665" s="96" t="s">
        <v>80</v>
      </c>
      <c r="AW665" s="96" t="s">
        <v>33</v>
      </c>
      <c r="AX665" s="96" t="s">
        <v>72</v>
      </c>
      <c r="AY665" s="99" t="s">
        <v>160</v>
      </c>
    </row>
    <row r="666" spans="1:65" s="103" customFormat="1" x14ac:dyDescent="0.2">
      <c r="B666" s="104"/>
      <c r="D666" s="98" t="s">
        <v>171</v>
      </c>
      <c r="E666" s="105" t="s">
        <v>3</v>
      </c>
      <c r="F666" s="106" t="s">
        <v>1052</v>
      </c>
      <c r="H666" s="107">
        <v>4.2</v>
      </c>
      <c r="I666" s="145"/>
      <c r="L666" s="104"/>
      <c r="M666" s="108"/>
      <c r="T666" s="109"/>
      <c r="AT666" s="105" t="s">
        <v>171</v>
      </c>
      <c r="AU666" s="105" t="s">
        <v>85</v>
      </c>
      <c r="AV666" s="103" t="s">
        <v>85</v>
      </c>
      <c r="AW666" s="103" t="s">
        <v>33</v>
      </c>
      <c r="AX666" s="103" t="s">
        <v>80</v>
      </c>
      <c r="AY666" s="105" t="s">
        <v>160</v>
      </c>
    </row>
    <row r="667" spans="1:65" s="396" customFormat="1" ht="37.9" customHeight="1" x14ac:dyDescent="0.2">
      <c r="A667" s="457"/>
      <c r="B667" s="458"/>
      <c r="C667" s="459" t="s">
        <v>2205</v>
      </c>
      <c r="D667" s="459" t="s">
        <v>162</v>
      </c>
      <c r="E667" s="460" t="s">
        <v>2206</v>
      </c>
      <c r="F667" s="461" t="s">
        <v>2207</v>
      </c>
      <c r="G667" s="462" t="s">
        <v>525</v>
      </c>
      <c r="H667" s="463">
        <v>3.6850000000000001</v>
      </c>
      <c r="I667" s="464"/>
      <c r="J667" s="465">
        <f>ROUND(I667*H667,2)</f>
        <v>0</v>
      </c>
      <c r="K667" s="461" t="s">
        <v>166</v>
      </c>
      <c r="L667" s="466"/>
      <c r="M667" s="467" t="s">
        <v>3</v>
      </c>
      <c r="N667" s="468" t="s">
        <v>44</v>
      </c>
      <c r="O667" s="469"/>
      <c r="P667" s="470">
        <f>O667*H667</f>
        <v>0</v>
      </c>
      <c r="Q667" s="470">
        <v>3.5699999999999998E-3</v>
      </c>
      <c r="R667" s="470">
        <f>Q667*H667</f>
        <v>1.3155449999999999E-2</v>
      </c>
      <c r="S667" s="470">
        <v>0</v>
      </c>
      <c r="T667" s="89">
        <f>S667*H667</f>
        <v>0</v>
      </c>
      <c r="U667" s="457"/>
      <c r="V667" s="457"/>
      <c r="W667" s="457"/>
      <c r="X667" s="457"/>
      <c r="Y667" s="457"/>
      <c r="Z667" s="457"/>
      <c r="AA667" s="457"/>
      <c r="AB667" s="457"/>
      <c r="AC667" s="457"/>
      <c r="AD667" s="457"/>
      <c r="AE667" s="457"/>
      <c r="AR667" s="90" t="s">
        <v>274</v>
      </c>
      <c r="AT667" s="90" t="s">
        <v>162</v>
      </c>
      <c r="AU667" s="90" t="s">
        <v>85</v>
      </c>
      <c r="AY667" s="471" t="s">
        <v>160</v>
      </c>
      <c r="BE667" s="472">
        <f>IF(N667="základní",J667,0)</f>
        <v>0</v>
      </c>
      <c r="BF667" s="472">
        <f>IF(N667="snížená",J667,0)</f>
        <v>0</v>
      </c>
      <c r="BG667" s="472">
        <f>IF(N667="zákl. přenesená",J667,0)</f>
        <v>0</v>
      </c>
      <c r="BH667" s="472">
        <f>IF(N667="sníž. přenesená",J667,0)</f>
        <v>0</v>
      </c>
      <c r="BI667" s="472">
        <f>IF(N667="nulová",J667,0)</f>
        <v>0</v>
      </c>
      <c r="BJ667" s="471" t="s">
        <v>85</v>
      </c>
      <c r="BK667" s="472">
        <f>ROUND(I667*H667,2)</f>
        <v>0</v>
      </c>
      <c r="BL667" s="471" t="s">
        <v>274</v>
      </c>
      <c r="BM667" s="90" t="s">
        <v>2208</v>
      </c>
    </row>
    <row r="668" spans="1:65" s="396" customFormat="1" x14ac:dyDescent="0.2">
      <c r="A668" s="457"/>
      <c r="B668" s="466"/>
      <c r="C668" s="457"/>
      <c r="D668" s="92" t="s">
        <v>169</v>
      </c>
      <c r="E668" s="457"/>
      <c r="F668" s="480" t="s">
        <v>2209</v>
      </c>
      <c r="G668" s="457"/>
      <c r="H668" s="457"/>
      <c r="I668" s="473"/>
      <c r="J668" s="457"/>
      <c r="K668" s="457"/>
      <c r="L668" s="466"/>
      <c r="M668" s="474"/>
      <c r="N668" s="475"/>
      <c r="O668" s="469"/>
      <c r="P668" s="469"/>
      <c r="Q668" s="469"/>
      <c r="R668" s="469"/>
      <c r="S668" s="469"/>
      <c r="T668" s="476"/>
      <c r="U668" s="457"/>
      <c r="V668" s="457"/>
      <c r="W668" s="457"/>
      <c r="X668" s="457"/>
      <c r="Y668" s="457"/>
      <c r="Z668" s="457"/>
      <c r="AA668" s="457"/>
      <c r="AB668" s="457"/>
      <c r="AC668" s="457"/>
      <c r="AD668" s="457"/>
      <c r="AE668" s="457"/>
      <c r="AT668" s="471" t="s">
        <v>169</v>
      </c>
      <c r="AU668" s="471" t="s">
        <v>85</v>
      </c>
    </row>
    <row r="669" spans="1:65" s="96" customFormat="1" x14ac:dyDescent="0.2">
      <c r="B669" s="97"/>
      <c r="D669" s="98" t="s">
        <v>171</v>
      </c>
      <c r="E669" s="99" t="s">
        <v>3</v>
      </c>
      <c r="F669" s="100" t="s">
        <v>2210</v>
      </c>
      <c r="H669" s="99" t="s">
        <v>3</v>
      </c>
      <c r="I669" s="144"/>
      <c r="L669" s="97"/>
      <c r="M669" s="101"/>
      <c r="N669" s="477"/>
      <c r="O669" s="477"/>
      <c r="P669" s="477"/>
      <c r="Q669" s="477"/>
      <c r="R669" s="477"/>
      <c r="S669" s="477"/>
      <c r="T669" s="102"/>
      <c r="AT669" s="99" t="s">
        <v>171</v>
      </c>
      <c r="AU669" s="99" t="s">
        <v>85</v>
      </c>
      <c r="AV669" s="96" t="s">
        <v>80</v>
      </c>
      <c r="AW669" s="96" t="s">
        <v>33</v>
      </c>
      <c r="AX669" s="96" t="s">
        <v>72</v>
      </c>
      <c r="AY669" s="99" t="s">
        <v>160</v>
      </c>
    </row>
    <row r="670" spans="1:65" s="103" customFormat="1" x14ac:dyDescent="0.2">
      <c r="B670" s="104"/>
      <c r="D670" s="98" t="s">
        <v>171</v>
      </c>
      <c r="E670" s="105" t="s">
        <v>3</v>
      </c>
      <c r="F670" s="106" t="s">
        <v>1773</v>
      </c>
      <c r="H670" s="107">
        <v>3.6850000000000001</v>
      </c>
      <c r="I670" s="145"/>
      <c r="L670" s="104"/>
      <c r="M670" s="108"/>
      <c r="N670" s="478"/>
      <c r="O670" s="478"/>
      <c r="P670" s="478"/>
      <c r="Q670" s="478"/>
      <c r="R670" s="478"/>
      <c r="S670" s="478"/>
      <c r="T670" s="109"/>
      <c r="AT670" s="105" t="s">
        <v>171</v>
      </c>
      <c r="AU670" s="105" t="s">
        <v>85</v>
      </c>
      <c r="AV670" s="103" t="s">
        <v>85</v>
      </c>
      <c r="AW670" s="103" t="s">
        <v>33</v>
      </c>
      <c r="AX670" s="103" t="s">
        <v>80</v>
      </c>
      <c r="AY670" s="105" t="s">
        <v>160</v>
      </c>
    </row>
    <row r="671" spans="1:65" s="396" customFormat="1" ht="33" customHeight="1" x14ac:dyDescent="0.2">
      <c r="A671" s="457"/>
      <c r="B671" s="458"/>
      <c r="C671" s="459" t="s">
        <v>2211</v>
      </c>
      <c r="D671" s="459" t="s">
        <v>162</v>
      </c>
      <c r="E671" s="460" t="s">
        <v>2212</v>
      </c>
      <c r="F671" s="461" t="s">
        <v>2213</v>
      </c>
      <c r="G671" s="462" t="s">
        <v>397</v>
      </c>
      <c r="H671" s="463">
        <v>68.394000000000005</v>
      </c>
      <c r="I671" s="142"/>
      <c r="J671" s="465">
        <f>ROUND(I671*H671,2)</f>
        <v>0</v>
      </c>
      <c r="K671" s="461" t="s">
        <v>166</v>
      </c>
      <c r="L671" s="466"/>
      <c r="M671" s="467" t="s">
        <v>3</v>
      </c>
      <c r="N671" s="468" t="s">
        <v>44</v>
      </c>
      <c r="O671" s="469"/>
      <c r="P671" s="470">
        <f>O671*H671</f>
        <v>0</v>
      </c>
      <c r="Q671" s="470">
        <v>1.6199999999999999E-3</v>
      </c>
      <c r="R671" s="470">
        <f>Q671*H671</f>
        <v>0.11079828</v>
      </c>
      <c r="S671" s="470">
        <v>0</v>
      </c>
      <c r="T671" s="89">
        <f>S671*H671</f>
        <v>0</v>
      </c>
      <c r="U671" s="457"/>
      <c r="V671" s="457"/>
      <c r="W671" s="457"/>
      <c r="X671" s="457"/>
      <c r="Y671" s="457"/>
      <c r="Z671" s="457"/>
      <c r="AA671" s="457"/>
      <c r="AB671" s="457"/>
      <c r="AC671" s="457"/>
      <c r="AD671" s="457"/>
      <c r="AE671" s="457"/>
      <c r="AR671" s="90" t="s">
        <v>274</v>
      </c>
      <c r="AT671" s="90" t="s">
        <v>162</v>
      </c>
      <c r="AU671" s="90" t="s">
        <v>85</v>
      </c>
      <c r="AY671" s="471" t="s">
        <v>160</v>
      </c>
      <c r="BE671" s="472">
        <f>IF(N671="základní",J671,0)</f>
        <v>0</v>
      </c>
      <c r="BF671" s="472">
        <f>IF(N671="snížená",J671,0)</f>
        <v>0</v>
      </c>
      <c r="BG671" s="472">
        <f>IF(N671="zákl. přenesená",J671,0)</f>
        <v>0</v>
      </c>
      <c r="BH671" s="472">
        <f>IF(N671="sníž. přenesená",J671,0)</f>
        <v>0</v>
      </c>
      <c r="BI671" s="472">
        <f>IF(N671="nulová",J671,0)</f>
        <v>0</v>
      </c>
      <c r="BJ671" s="471" t="s">
        <v>85</v>
      </c>
      <c r="BK671" s="472">
        <f>ROUND(I671*H671,2)</f>
        <v>0</v>
      </c>
      <c r="BL671" s="471" t="s">
        <v>274</v>
      </c>
      <c r="BM671" s="90" t="s">
        <v>2214</v>
      </c>
    </row>
    <row r="672" spans="1:65" s="396" customFormat="1" x14ac:dyDescent="0.2">
      <c r="A672" s="457"/>
      <c r="B672" s="466"/>
      <c r="C672" s="457"/>
      <c r="D672" s="92" t="s">
        <v>169</v>
      </c>
      <c r="E672" s="457"/>
      <c r="F672" s="480" t="s">
        <v>2215</v>
      </c>
      <c r="G672" s="457"/>
      <c r="H672" s="457"/>
      <c r="I672" s="479"/>
      <c r="J672" s="457"/>
      <c r="K672" s="457"/>
      <c r="L672" s="466"/>
      <c r="M672" s="474"/>
      <c r="N672" s="475"/>
      <c r="O672" s="469"/>
      <c r="P672" s="469"/>
      <c r="Q672" s="469"/>
      <c r="R672" s="469"/>
      <c r="S672" s="469"/>
      <c r="T672" s="476"/>
      <c r="U672" s="457"/>
      <c r="V672" s="457"/>
      <c r="W672" s="457"/>
      <c r="X672" s="457"/>
      <c r="Y672" s="457"/>
      <c r="Z672" s="457"/>
      <c r="AA672" s="457"/>
      <c r="AB672" s="457"/>
      <c r="AC672" s="457"/>
      <c r="AD672" s="457"/>
      <c r="AE672" s="457"/>
      <c r="AT672" s="471" t="s">
        <v>169</v>
      </c>
      <c r="AU672" s="471" t="s">
        <v>85</v>
      </c>
    </row>
    <row r="673" spans="1:65" s="96" customFormat="1" x14ac:dyDescent="0.2">
      <c r="B673" s="97"/>
      <c r="D673" s="98" t="s">
        <v>171</v>
      </c>
      <c r="E673" s="99" t="s">
        <v>3</v>
      </c>
      <c r="F673" s="100" t="s">
        <v>2216</v>
      </c>
      <c r="H673" s="99" t="s">
        <v>3</v>
      </c>
      <c r="I673" s="144"/>
      <c r="L673" s="97"/>
      <c r="M673" s="101"/>
      <c r="N673" s="477"/>
      <c r="O673" s="477"/>
      <c r="P673" s="477"/>
      <c r="Q673" s="477"/>
      <c r="R673" s="477"/>
      <c r="S673" s="477"/>
      <c r="T673" s="102"/>
      <c r="AT673" s="99" t="s">
        <v>171</v>
      </c>
      <c r="AU673" s="99" t="s">
        <v>85</v>
      </c>
      <c r="AV673" s="96" t="s">
        <v>80</v>
      </c>
      <c r="AW673" s="96" t="s">
        <v>33</v>
      </c>
      <c r="AX673" s="96" t="s">
        <v>72</v>
      </c>
      <c r="AY673" s="99" t="s">
        <v>160</v>
      </c>
    </row>
    <row r="674" spans="1:65" s="103" customFormat="1" x14ac:dyDescent="0.2">
      <c r="B674" s="104"/>
      <c r="D674" s="98" t="s">
        <v>171</v>
      </c>
      <c r="E674" s="105" t="s">
        <v>3</v>
      </c>
      <c r="F674" s="106" t="s">
        <v>993</v>
      </c>
      <c r="H674" s="107">
        <v>68.394000000000005</v>
      </c>
      <c r="I674" s="145"/>
      <c r="L674" s="104"/>
      <c r="M674" s="108"/>
      <c r="N674" s="478"/>
      <c r="O674" s="478"/>
      <c r="P674" s="478"/>
      <c r="Q674" s="478"/>
      <c r="R674" s="478"/>
      <c r="S674" s="478"/>
      <c r="T674" s="109"/>
      <c r="AT674" s="105" t="s">
        <v>171</v>
      </c>
      <c r="AU674" s="105" t="s">
        <v>85</v>
      </c>
      <c r="AV674" s="103" t="s">
        <v>85</v>
      </c>
      <c r="AW674" s="103" t="s">
        <v>33</v>
      </c>
      <c r="AX674" s="103" t="s">
        <v>80</v>
      </c>
      <c r="AY674" s="105" t="s">
        <v>160</v>
      </c>
    </row>
    <row r="675" spans="1:65" s="396" customFormat="1" ht="37.9" customHeight="1" x14ac:dyDescent="0.2">
      <c r="A675" s="457"/>
      <c r="B675" s="458"/>
      <c r="C675" s="459" t="s">
        <v>2217</v>
      </c>
      <c r="D675" s="459" t="s">
        <v>162</v>
      </c>
      <c r="E675" s="460" t="s">
        <v>2218</v>
      </c>
      <c r="F675" s="461" t="s">
        <v>2219</v>
      </c>
      <c r="G675" s="462" t="s">
        <v>397</v>
      </c>
      <c r="H675" s="463">
        <v>53.433</v>
      </c>
      <c r="I675" s="142"/>
      <c r="J675" s="465">
        <f>ROUND(I675*H675,2)</f>
        <v>0</v>
      </c>
      <c r="K675" s="461" t="s">
        <v>166</v>
      </c>
      <c r="L675" s="466"/>
      <c r="M675" s="467" t="s">
        <v>3</v>
      </c>
      <c r="N675" s="468" t="s">
        <v>44</v>
      </c>
      <c r="O675" s="469"/>
      <c r="P675" s="470">
        <f>O675*H675</f>
        <v>0</v>
      </c>
      <c r="Q675" s="470">
        <v>2.0999999999999999E-3</v>
      </c>
      <c r="R675" s="470">
        <f>Q675*H675</f>
        <v>0.1122093</v>
      </c>
      <c r="S675" s="470">
        <v>0</v>
      </c>
      <c r="T675" s="89">
        <f>S675*H675</f>
        <v>0</v>
      </c>
      <c r="U675" s="457"/>
      <c r="V675" s="457"/>
      <c r="W675" s="457"/>
      <c r="X675" s="457"/>
      <c r="Y675" s="457"/>
      <c r="Z675" s="457"/>
      <c r="AA675" s="457"/>
      <c r="AB675" s="457"/>
      <c r="AC675" s="457"/>
      <c r="AD675" s="457"/>
      <c r="AE675" s="457"/>
      <c r="AR675" s="90" t="s">
        <v>274</v>
      </c>
      <c r="AT675" s="90" t="s">
        <v>162</v>
      </c>
      <c r="AU675" s="90" t="s">
        <v>85</v>
      </c>
      <c r="AY675" s="471" t="s">
        <v>160</v>
      </c>
      <c r="BE675" s="472">
        <f>IF(N675="základní",J675,0)</f>
        <v>0</v>
      </c>
      <c r="BF675" s="472">
        <f>IF(N675="snížená",J675,0)</f>
        <v>0</v>
      </c>
      <c r="BG675" s="472">
        <f>IF(N675="zákl. přenesená",J675,0)</f>
        <v>0</v>
      </c>
      <c r="BH675" s="472">
        <f>IF(N675="sníž. přenesená",J675,0)</f>
        <v>0</v>
      </c>
      <c r="BI675" s="472">
        <f>IF(N675="nulová",J675,0)</f>
        <v>0</v>
      </c>
      <c r="BJ675" s="471" t="s">
        <v>85</v>
      </c>
      <c r="BK675" s="472">
        <f>ROUND(I675*H675,2)</f>
        <v>0</v>
      </c>
      <c r="BL675" s="471" t="s">
        <v>274</v>
      </c>
      <c r="BM675" s="90" t="s">
        <v>2220</v>
      </c>
    </row>
    <row r="676" spans="1:65" s="396" customFormat="1" x14ac:dyDescent="0.2">
      <c r="A676" s="457"/>
      <c r="B676" s="466"/>
      <c r="C676" s="457"/>
      <c r="D676" s="92" t="s">
        <v>169</v>
      </c>
      <c r="E676" s="457"/>
      <c r="F676" s="480" t="s">
        <v>2221</v>
      </c>
      <c r="G676" s="457"/>
      <c r="H676" s="457"/>
      <c r="I676" s="479"/>
      <c r="J676" s="457"/>
      <c r="K676" s="457"/>
      <c r="L676" s="466"/>
      <c r="M676" s="474"/>
      <c r="N676" s="475"/>
      <c r="O676" s="469"/>
      <c r="P676" s="469"/>
      <c r="Q676" s="469"/>
      <c r="R676" s="469"/>
      <c r="S676" s="469"/>
      <c r="T676" s="476"/>
      <c r="U676" s="457"/>
      <c r="V676" s="457"/>
      <c r="W676" s="457"/>
      <c r="X676" s="457"/>
      <c r="Y676" s="457"/>
      <c r="Z676" s="457"/>
      <c r="AA676" s="457"/>
      <c r="AB676" s="457"/>
      <c r="AC676" s="457"/>
      <c r="AD676" s="457"/>
      <c r="AE676" s="457"/>
      <c r="AT676" s="471" t="s">
        <v>169</v>
      </c>
      <c r="AU676" s="471" t="s">
        <v>85</v>
      </c>
    </row>
    <row r="677" spans="1:65" s="96" customFormat="1" x14ac:dyDescent="0.2">
      <c r="B677" s="97"/>
      <c r="D677" s="98" t="s">
        <v>171</v>
      </c>
      <c r="E677" s="99" t="s">
        <v>3</v>
      </c>
      <c r="F677" s="100" t="s">
        <v>2222</v>
      </c>
      <c r="H677" s="99" t="s">
        <v>3</v>
      </c>
      <c r="I677" s="144"/>
      <c r="L677" s="97"/>
      <c r="M677" s="101"/>
      <c r="N677" s="477"/>
      <c r="O677" s="477"/>
      <c r="P677" s="477"/>
      <c r="Q677" s="477"/>
      <c r="R677" s="477"/>
      <c r="S677" s="477"/>
      <c r="T677" s="102"/>
      <c r="AT677" s="99" t="s">
        <v>171</v>
      </c>
      <c r="AU677" s="99" t="s">
        <v>85</v>
      </c>
      <c r="AV677" s="96" t="s">
        <v>80</v>
      </c>
      <c r="AW677" s="96" t="s">
        <v>33</v>
      </c>
      <c r="AX677" s="96" t="s">
        <v>72</v>
      </c>
      <c r="AY677" s="99" t="s">
        <v>160</v>
      </c>
    </row>
    <row r="678" spans="1:65" s="103" customFormat="1" x14ac:dyDescent="0.2">
      <c r="B678" s="104"/>
      <c r="D678" s="98" t="s">
        <v>171</v>
      </c>
      <c r="E678" s="105" t="s">
        <v>3</v>
      </c>
      <c r="F678" s="106" t="s">
        <v>999</v>
      </c>
      <c r="H678" s="107">
        <v>53.433</v>
      </c>
      <c r="I678" s="145"/>
      <c r="L678" s="104"/>
      <c r="M678" s="108"/>
      <c r="N678" s="478"/>
      <c r="O678" s="478"/>
      <c r="P678" s="478"/>
      <c r="Q678" s="478"/>
      <c r="R678" s="478"/>
      <c r="S678" s="478"/>
      <c r="T678" s="109"/>
      <c r="AT678" s="105" t="s">
        <v>171</v>
      </c>
      <c r="AU678" s="105" t="s">
        <v>85</v>
      </c>
      <c r="AV678" s="103" t="s">
        <v>85</v>
      </c>
      <c r="AW678" s="103" t="s">
        <v>33</v>
      </c>
      <c r="AX678" s="103" t="s">
        <v>80</v>
      </c>
      <c r="AY678" s="105" t="s">
        <v>160</v>
      </c>
    </row>
    <row r="679" spans="1:65" s="14" customFormat="1" ht="48" x14ac:dyDescent="0.2">
      <c r="B679" s="15"/>
      <c r="C679" s="80" t="s">
        <v>1053</v>
      </c>
      <c r="D679" s="80" t="s">
        <v>162</v>
      </c>
      <c r="E679" s="81" t="s">
        <v>1054</v>
      </c>
      <c r="F679" s="82" t="s">
        <v>1055</v>
      </c>
      <c r="G679" s="83" t="s">
        <v>198</v>
      </c>
      <c r="H679" s="84">
        <v>3.403</v>
      </c>
      <c r="I679" s="142"/>
      <c r="J679" s="85">
        <f>ROUND(I679*H679,2)</f>
        <v>0</v>
      </c>
      <c r="K679" s="82" t="s">
        <v>166</v>
      </c>
      <c r="L679" s="15"/>
      <c r="M679" s="86" t="s">
        <v>3</v>
      </c>
      <c r="N679" s="87" t="s">
        <v>44</v>
      </c>
      <c r="O679" s="88">
        <v>4.9470000000000001</v>
      </c>
      <c r="P679" s="88">
        <f>O679*H679</f>
        <v>16.834641000000001</v>
      </c>
      <c r="Q679" s="88">
        <v>0</v>
      </c>
      <c r="R679" s="88">
        <f>Q679*H679</f>
        <v>0</v>
      </c>
      <c r="S679" s="88">
        <v>0</v>
      </c>
      <c r="T679" s="89">
        <f>S679*H679</f>
        <v>0</v>
      </c>
      <c r="AR679" s="90" t="s">
        <v>274</v>
      </c>
      <c r="AT679" s="90" t="s">
        <v>162</v>
      </c>
      <c r="AU679" s="90" t="s">
        <v>85</v>
      </c>
      <c r="AY679" s="7" t="s">
        <v>160</v>
      </c>
      <c r="BE679" s="91">
        <f>IF(N679="základní",J679,0)</f>
        <v>0</v>
      </c>
      <c r="BF679" s="91">
        <f>IF(N679="snížená",J679,0)</f>
        <v>0</v>
      </c>
      <c r="BG679" s="91">
        <f>IF(N679="zákl. přenesená",J679,0)</f>
        <v>0</v>
      </c>
      <c r="BH679" s="91">
        <f>IF(N679="sníž. přenesená",J679,0)</f>
        <v>0</v>
      </c>
      <c r="BI679" s="91">
        <f>IF(N679="nulová",J679,0)</f>
        <v>0</v>
      </c>
      <c r="BJ679" s="7" t="s">
        <v>85</v>
      </c>
      <c r="BK679" s="91">
        <f>ROUND(I679*H679,2)</f>
        <v>0</v>
      </c>
      <c r="BL679" s="7" t="s">
        <v>274</v>
      </c>
      <c r="BM679" s="90" t="s">
        <v>1056</v>
      </c>
    </row>
    <row r="680" spans="1:65" s="14" customFormat="1" x14ac:dyDescent="0.2">
      <c r="B680" s="15"/>
      <c r="D680" s="92" t="s">
        <v>169</v>
      </c>
      <c r="F680" s="93" t="s">
        <v>1057</v>
      </c>
      <c r="I680" s="143"/>
      <c r="L680" s="15"/>
      <c r="M680" s="94"/>
      <c r="T680" s="95"/>
      <c r="AT680" s="7" t="s">
        <v>169</v>
      </c>
      <c r="AU680" s="7" t="s">
        <v>85</v>
      </c>
    </row>
    <row r="681" spans="1:65" s="68" customFormat="1" ht="22.9" customHeight="1" x14ac:dyDescent="0.2">
      <c r="B681" s="69"/>
      <c r="D681" s="70" t="s">
        <v>71</v>
      </c>
      <c r="E681" s="78" t="s">
        <v>1058</v>
      </c>
      <c r="F681" s="78" t="s">
        <v>1059</v>
      </c>
      <c r="I681" s="147"/>
      <c r="J681" s="79">
        <f>BK681</f>
        <v>0</v>
      </c>
      <c r="L681" s="69"/>
      <c r="M681" s="73"/>
      <c r="P681" s="74">
        <f>SUM(P682:P688)</f>
        <v>0.63173000000000001</v>
      </c>
      <c r="R681" s="74">
        <f>SUM(R682:R688)</f>
        <v>1.1054999999999999E-2</v>
      </c>
      <c r="T681" s="75">
        <f>SUM(T682:T688)</f>
        <v>0</v>
      </c>
      <c r="AR681" s="70" t="s">
        <v>85</v>
      </c>
      <c r="AT681" s="76" t="s">
        <v>71</v>
      </c>
      <c r="AU681" s="76" t="s">
        <v>80</v>
      </c>
      <c r="AY681" s="70" t="s">
        <v>160</v>
      </c>
      <c r="BK681" s="77">
        <f>SUM(BK682:BK688)</f>
        <v>0</v>
      </c>
    </row>
    <row r="682" spans="1:65" s="14" customFormat="1" ht="37.9" customHeight="1" x14ac:dyDescent="0.2">
      <c r="B682" s="15"/>
      <c r="C682" s="80" t="s">
        <v>1060</v>
      </c>
      <c r="D682" s="80" t="s">
        <v>162</v>
      </c>
      <c r="E682" s="81" t="s">
        <v>1061</v>
      </c>
      <c r="F682" s="82" t="s">
        <v>1062</v>
      </c>
      <c r="G682" s="83" t="s">
        <v>525</v>
      </c>
      <c r="H682" s="84">
        <v>0.73699999999999999</v>
      </c>
      <c r="I682" s="142"/>
      <c r="J682" s="85">
        <f>ROUND(I682*H682,2)</f>
        <v>0</v>
      </c>
      <c r="K682" s="82" t="s">
        <v>166</v>
      </c>
      <c r="L682" s="15"/>
      <c r="M682" s="86" t="s">
        <v>3</v>
      </c>
      <c r="N682" s="87" t="s">
        <v>44</v>
      </c>
      <c r="O682" s="88">
        <v>0.81899999999999995</v>
      </c>
      <c r="P682" s="88">
        <f>O682*H682</f>
        <v>0.603603</v>
      </c>
      <c r="Q682" s="88">
        <v>0</v>
      </c>
      <c r="R682" s="88">
        <f>Q682*H682</f>
        <v>0</v>
      </c>
      <c r="S682" s="88">
        <v>0</v>
      </c>
      <c r="T682" s="89">
        <f>S682*H682</f>
        <v>0</v>
      </c>
      <c r="AR682" s="90" t="s">
        <v>274</v>
      </c>
      <c r="AT682" s="90" t="s">
        <v>162</v>
      </c>
      <c r="AU682" s="90" t="s">
        <v>85</v>
      </c>
      <c r="AY682" s="7" t="s">
        <v>160</v>
      </c>
      <c r="BE682" s="91">
        <f>IF(N682="základní",J682,0)</f>
        <v>0</v>
      </c>
      <c r="BF682" s="91">
        <f>IF(N682="snížená",J682,0)</f>
        <v>0</v>
      </c>
      <c r="BG682" s="91">
        <f>IF(N682="zákl. přenesená",J682,0)</f>
        <v>0</v>
      </c>
      <c r="BH682" s="91">
        <f>IF(N682="sníž. přenesená",J682,0)</f>
        <v>0</v>
      </c>
      <c r="BI682" s="91">
        <f>IF(N682="nulová",J682,0)</f>
        <v>0</v>
      </c>
      <c r="BJ682" s="7" t="s">
        <v>85</v>
      </c>
      <c r="BK682" s="91">
        <f>ROUND(I682*H682,2)</f>
        <v>0</v>
      </c>
      <c r="BL682" s="7" t="s">
        <v>274</v>
      </c>
      <c r="BM682" s="90" t="s">
        <v>1063</v>
      </c>
    </row>
    <row r="683" spans="1:65" s="14" customFormat="1" x14ac:dyDescent="0.2">
      <c r="B683" s="15"/>
      <c r="D683" s="92" t="s">
        <v>169</v>
      </c>
      <c r="F683" s="93" t="s">
        <v>1064</v>
      </c>
      <c r="I683" s="143"/>
      <c r="L683" s="15"/>
      <c r="M683" s="94"/>
      <c r="T683" s="95"/>
      <c r="AT683" s="7" t="s">
        <v>169</v>
      </c>
      <c r="AU683" s="7" t="s">
        <v>85</v>
      </c>
    </row>
    <row r="684" spans="1:65" s="96" customFormat="1" x14ac:dyDescent="0.2">
      <c r="B684" s="97"/>
      <c r="D684" s="98" t="s">
        <v>171</v>
      </c>
      <c r="E684" s="99" t="s">
        <v>3</v>
      </c>
      <c r="F684" s="100" t="s">
        <v>635</v>
      </c>
      <c r="H684" s="99" t="s">
        <v>3</v>
      </c>
      <c r="I684" s="144"/>
      <c r="L684" s="97"/>
      <c r="M684" s="101"/>
      <c r="T684" s="102"/>
      <c r="AT684" s="99" t="s">
        <v>171</v>
      </c>
      <c r="AU684" s="99" t="s">
        <v>85</v>
      </c>
      <c r="AV684" s="96" t="s">
        <v>80</v>
      </c>
      <c r="AW684" s="96" t="s">
        <v>33</v>
      </c>
      <c r="AX684" s="96" t="s">
        <v>72</v>
      </c>
      <c r="AY684" s="99" t="s">
        <v>160</v>
      </c>
    </row>
    <row r="685" spans="1:65" s="103" customFormat="1" x14ac:dyDescent="0.2">
      <c r="B685" s="104"/>
      <c r="D685" s="98" t="s">
        <v>171</v>
      </c>
      <c r="E685" s="105" t="s">
        <v>3</v>
      </c>
      <c r="F685" s="106" t="s">
        <v>1065</v>
      </c>
      <c r="H685" s="107">
        <v>0.73699999999999999</v>
      </c>
      <c r="I685" s="145"/>
      <c r="L685" s="104"/>
      <c r="M685" s="108"/>
      <c r="T685" s="109"/>
      <c r="AT685" s="105" t="s">
        <v>171</v>
      </c>
      <c r="AU685" s="105" t="s">
        <v>85</v>
      </c>
      <c r="AV685" s="103" t="s">
        <v>85</v>
      </c>
      <c r="AW685" s="103" t="s">
        <v>33</v>
      </c>
      <c r="AX685" s="103" t="s">
        <v>80</v>
      </c>
      <c r="AY685" s="105" t="s">
        <v>160</v>
      </c>
    </row>
    <row r="686" spans="1:65" s="14" customFormat="1" ht="16.5" customHeight="1" x14ac:dyDescent="0.2">
      <c r="B686" s="15"/>
      <c r="C686" s="117" t="s">
        <v>1066</v>
      </c>
      <c r="D686" s="117" t="s">
        <v>344</v>
      </c>
      <c r="E686" s="118" t="s">
        <v>1067</v>
      </c>
      <c r="F686" s="119" t="s">
        <v>1068</v>
      </c>
      <c r="G686" s="120" t="s">
        <v>525</v>
      </c>
      <c r="H686" s="121">
        <v>0.73699999999999999</v>
      </c>
      <c r="I686" s="148"/>
      <c r="J686" s="122">
        <f>ROUND(I686*H686,2)</f>
        <v>0</v>
      </c>
      <c r="K686" s="119" t="s">
        <v>166</v>
      </c>
      <c r="L686" s="123"/>
      <c r="M686" s="124" t="s">
        <v>3</v>
      </c>
      <c r="N686" s="125" t="s">
        <v>44</v>
      </c>
      <c r="O686" s="88">
        <v>0</v>
      </c>
      <c r="P686" s="88">
        <f>O686*H686</f>
        <v>0</v>
      </c>
      <c r="Q686" s="88">
        <v>1.4999999999999999E-2</v>
      </c>
      <c r="R686" s="88">
        <f>Q686*H686</f>
        <v>1.1054999999999999E-2</v>
      </c>
      <c r="S686" s="88">
        <v>0</v>
      </c>
      <c r="T686" s="89">
        <f>S686*H686</f>
        <v>0</v>
      </c>
      <c r="AR686" s="90" t="s">
        <v>401</v>
      </c>
      <c r="AT686" s="90" t="s">
        <v>344</v>
      </c>
      <c r="AU686" s="90" t="s">
        <v>85</v>
      </c>
      <c r="AY686" s="7" t="s">
        <v>160</v>
      </c>
      <c r="BE686" s="91">
        <f>IF(N686="základní",J686,0)</f>
        <v>0</v>
      </c>
      <c r="BF686" s="91">
        <f>IF(N686="snížená",J686,0)</f>
        <v>0</v>
      </c>
      <c r="BG686" s="91">
        <f>IF(N686="zákl. přenesená",J686,0)</f>
        <v>0</v>
      </c>
      <c r="BH686" s="91">
        <f>IF(N686="sníž. přenesená",J686,0)</f>
        <v>0</v>
      </c>
      <c r="BI686" s="91">
        <f>IF(N686="nulová",J686,0)</f>
        <v>0</v>
      </c>
      <c r="BJ686" s="7" t="s">
        <v>85</v>
      </c>
      <c r="BK686" s="91">
        <f>ROUND(I686*H686,2)</f>
        <v>0</v>
      </c>
      <c r="BL686" s="7" t="s">
        <v>274</v>
      </c>
      <c r="BM686" s="90" t="s">
        <v>1069</v>
      </c>
    </row>
    <row r="687" spans="1:65" s="14" customFormat="1" ht="49.15" customHeight="1" x14ac:dyDescent="0.2">
      <c r="B687" s="15"/>
      <c r="C687" s="80" t="s">
        <v>1070</v>
      </c>
      <c r="D687" s="80" t="s">
        <v>162</v>
      </c>
      <c r="E687" s="81" t="s">
        <v>1071</v>
      </c>
      <c r="F687" s="82" t="s">
        <v>1072</v>
      </c>
      <c r="G687" s="83" t="s">
        <v>198</v>
      </c>
      <c r="H687" s="84">
        <v>1.0999999999999999E-2</v>
      </c>
      <c r="I687" s="142"/>
      <c r="J687" s="85">
        <f>ROUND(I687*H687,2)</f>
        <v>0</v>
      </c>
      <c r="K687" s="82" t="s">
        <v>166</v>
      </c>
      <c r="L687" s="15"/>
      <c r="M687" s="86" t="s">
        <v>3</v>
      </c>
      <c r="N687" s="87" t="s">
        <v>44</v>
      </c>
      <c r="O687" s="88">
        <v>2.5569999999999999</v>
      </c>
      <c r="P687" s="88">
        <f>O687*H687</f>
        <v>2.8126999999999999E-2</v>
      </c>
      <c r="Q687" s="88">
        <v>0</v>
      </c>
      <c r="R687" s="88">
        <f>Q687*H687</f>
        <v>0</v>
      </c>
      <c r="S687" s="88">
        <v>0</v>
      </c>
      <c r="T687" s="89">
        <f>S687*H687</f>
        <v>0</v>
      </c>
      <c r="AR687" s="90" t="s">
        <v>274</v>
      </c>
      <c r="AT687" s="90" t="s">
        <v>162</v>
      </c>
      <c r="AU687" s="90" t="s">
        <v>85</v>
      </c>
      <c r="AY687" s="7" t="s">
        <v>160</v>
      </c>
      <c r="BE687" s="91">
        <f>IF(N687="základní",J687,0)</f>
        <v>0</v>
      </c>
      <c r="BF687" s="91">
        <f>IF(N687="snížená",J687,0)</f>
        <v>0</v>
      </c>
      <c r="BG687" s="91">
        <f>IF(N687="zákl. přenesená",J687,0)</f>
        <v>0</v>
      </c>
      <c r="BH687" s="91">
        <f>IF(N687="sníž. přenesená",J687,0)</f>
        <v>0</v>
      </c>
      <c r="BI687" s="91">
        <f>IF(N687="nulová",J687,0)</f>
        <v>0</v>
      </c>
      <c r="BJ687" s="7" t="s">
        <v>85</v>
      </c>
      <c r="BK687" s="91">
        <f>ROUND(I687*H687,2)</f>
        <v>0</v>
      </c>
      <c r="BL687" s="7" t="s">
        <v>274</v>
      </c>
      <c r="BM687" s="90" t="s">
        <v>1073</v>
      </c>
    </row>
    <row r="688" spans="1:65" s="14" customFormat="1" x14ac:dyDescent="0.2">
      <c r="B688" s="15"/>
      <c r="D688" s="92" t="s">
        <v>169</v>
      </c>
      <c r="F688" s="93" t="s">
        <v>1074</v>
      </c>
      <c r="I688" s="143"/>
      <c r="L688" s="15"/>
      <c r="M688" s="94"/>
      <c r="T688" s="95"/>
      <c r="AT688" s="7" t="s">
        <v>169</v>
      </c>
      <c r="AU688" s="7" t="s">
        <v>85</v>
      </c>
    </row>
    <row r="689" spans="2:65" s="68" customFormat="1" ht="22.9" customHeight="1" x14ac:dyDescent="0.2">
      <c r="B689" s="69"/>
      <c r="D689" s="70" t="s">
        <v>71</v>
      </c>
      <c r="E689" s="78" t="s">
        <v>1075</v>
      </c>
      <c r="F689" s="78" t="s">
        <v>1076</v>
      </c>
      <c r="I689" s="147"/>
      <c r="J689" s="79">
        <f>BK689</f>
        <v>0</v>
      </c>
      <c r="L689" s="69"/>
      <c r="M689" s="73"/>
      <c r="P689" s="74">
        <f>SUM(P690:P745)</f>
        <v>45.131679000000005</v>
      </c>
      <c r="R689" s="74">
        <f>SUM(R690:R745)</f>
        <v>0.55680399999999997</v>
      </c>
      <c r="T689" s="75">
        <f>SUM(T690:T745)</f>
        <v>0.29275000000000001</v>
      </c>
      <c r="AR689" s="70" t="s">
        <v>85</v>
      </c>
      <c r="AT689" s="76" t="s">
        <v>71</v>
      </c>
      <c r="AU689" s="76" t="s">
        <v>80</v>
      </c>
      <c r="AY689" s="70" t="s">
        <v>160</v>
      </c>
      <c r="BK689" s="77">
        <f>SUM(BK690:BK745)</f>
        <v>0</v>
      </c>
    </row>
    <row r="690" spans="2:65" s="14" customFormat="1" ht="37.9" customHeight="1" x14ac:dyDescent="0.2">
      <c r="B690" s="15"/>
      <c r="C690" s="80" t="s">
        <v>1077</v>
      </c>
      <c r="D690" s="80" t="s">
        <v>162</v>
      </c>
      <c r="E690" s="81" t="s">
        <v>1078</v>
      </c>
      <c r="F690" s="82" t="s">
        <v>1079</v>
      </c>
      <c r="G690" s="83" t="s">
        <v>525</v>
      </c>
      <c r="H690" s="84">
        <v>2.75</v>
      </c>
      <c r="I690" s="142"/>
      <c r="J690" s="85">
        <f>ROUND(I690*H690,2)</f>
        <v>0</v>
      </c>
      <c r="K690" s="82" t="s">
        <v>166</v>
      </c>
      <c r="L690" s="15"/>
      <c r="M690" s="86" t="s">
        <v>3</v>
      </c>
      <c r="N690" s="87" t="s">
        <v>44</v>
      </c>
      <c r="O690" s="88">
        <v>0.12</v>
      </c>
      <c r="P690" s="88">
        <f>O690*H690</f>
        <v>0.32999999999999996</v>
      </c>
      <c r="Q690" s="88">
        <v>0</v>
      </c>
      <c r="R690" s="88">
        <f>Q690*H690</f>
        <v>0</v>
      </c>
      <c r="S690" s="88">
        <v>5.0000000000000001E-3</v>
      </c>
      <c r="T690" s="89">
        <f>S690*H690</f>
        <v>1.375E-2</v>
      </c>
      <c r="AR690" s="90" t="s">
        <v>274</v>
      </c>
      <c r="AT690" s="90" t="s">
        <v>162</v>
      </c>
      <c r="AU690" s="90" t="s">
        <v>85</v>
      </c>
      <c r="AY690" s="7" t="s">
        <v>160</v>
      </c>
      <c r="BE690" s="91">
        <f>IF(N690="základní",J690,0)</f>
        <v>0</v>
      </c>
      <c r="BF690" s="91">
        <f>IF(N690="snížená",J690,0)</f>
        <v>0</v>
      </c>
      <c r="BG690" s="91">
        <f>IF(N690="zákl. přenesená",J690,0)</f>
        <v>0</v>
      </c>
      <c r="BH690" s="91">
        <f>IF(N690="sníž. přenesená",J690,0)</f>
        <v>0</v>
      </c>
      <c r="BI690" s="91">
        <f>IF(N690="nulová",J690,0)</f>
        <v>0</v>
      </c>
      <c r="BJ690" s="7" t="s">
        <v>85</v>
      </c>
      <c r="BK690" s="91">
        <f>ROUND(I690*H690,2)</f>
        <v>0</v>
      </c>
      <c r="BL690" s="7" t="s">
        <v>274</v>
      </c>
      <c r="BM690" s="90" t="s">
        <v>1080</v>
      </c>
    </row>
    <row r="691" spans="2:65" s="14" customFormat="1" x14ac:dyDescent="0.2">
      <c r="B691" s="15"/>
      <c r="D691" s="92" t="s">
        <v>169</v>
      </c>
      <c r="F691" s="93" t="s">
        <v>1081</v>
      </c>
      <c r="I691" s="143"/>
      <c r="L691" s="15"/>
      <c r="M691" s="94"/>
      <c r="T691" s="95"/>
      <c r="AT691" s="7" t="s">
        <v>169</v>
      </c>
      <c r="AU691" s="7" t="s">
        <v>85</v>
      </c>
    </row>
    <row r="692" spans="2:65" s="96" customFormat="1" x14ac:dyDescent="0.2">
      <c r="B692" s="97"/>
      <c r="D692" s="98" t="s">
        <v>171</v>
      </c>
      <c r="E692" s="99" t="s">
        <v>3</v>
      </c>
      <c r="F692" s="100" t="s">
        <v>593</v>
      </c>
      <c r="H692" s="99" t="s">
        <v>3</v>
      </c>
      <c r="I692" s="144"/>
      <c r="L692" s="97"/>
      <c r="M692" s="101"/>
      <c r="T692" s="102"/>
      <c r="AT692" s="99" t="s">
        <v>171</v>
      </c>
      <c r="AU692" s="99" t="s">
        <v>85</v>
      </c>
      <c r="AV692" s="96" t="s">
        <v>80</v>
      </c>
      <c r="AW692" s="96" t="s">
        <v>33</v>
      </c>
      <c r="AX692" s="96" t="s">
        <v>72</v>
      </c>
      <c r="AY692" s="99" t="s">
        <v>160</v>
      </c>
    </row>
    <row r="693" spans="2:65" s="103" customFormat="1" x14ac:dyDescent="0.2">
      <c r="B693" s="104"/>
      <c r="D693" s="98" t="s">
        <v>171</v>
      </c>
      <c r="E693" s="105" t="s">
        <v>3</v>
      </c>
      <c r="F693" s="106" t="s">
        <v>1082</v>
      </c>
      <c r="H693" s="107">
        <v>1.35</v>
      </c>
      <c r="I693" s="145"/>
      <c r="L693" s="104"/>
      <c r="M693" s="108"/>
      <c r="T693" s="109"/>
      <c r="AT693" s="105" t="s">
        <v>171</v>
      </c>
      <c r="AU693" s="105" t="s">
        <v>85</v>
      </c>
      <c r="AV693" s="103" t="s">
        <v>85</v>
      </c>
      <c r="AW693" s="103" t="s">
        <v>33</v>
      </c>
      <c r="AX693" s="103" t="s">
        <v>72</v>
      </c>
      <c r="AY693" s="105" t="s">
        <v>160</v>
      </c>
    </row>
    <row r="694" spans="2:65" s="96" customFormat="1" x14ac:dyDescent="0.2">
      <c r="B694" s="97"/>
      <c r="D694" s="98" t="s">
        <v>171</v>
      </c>
      <c r="E694" s="99" t="s">
        <v>3</v>
      </c>
      <c r="F694" s="100" t="s">
        <v>595</v>
      </c>
      <c r="H694" s="99" t="s">
        <v>3</v>
      </c>
      <c r="I694" s="144"/>
      <c r="L694" s="97"/>
      <c r="M694" s="101"/>
      <c r="T694" s="102"/>
      <c r="AT694" s="99" t="s">
        <v>171</v>
      </c>
      <c r="AU694" s="99" t="s">
        <v>85</v>
      </c>
      <c r="AV694" s="96" t="s">
        <v>80</v>
      </c>
      <c r="AW694" s="96" t="s">
        <v>33</v>
      </c>
      <c r="AX694" s="96" t="s">
        <v>72</v>
      </c>
      <c r="AY694" s="99" t="s">
        <v>160</v>
      </c>
    </row>
    <row r="695" spans="2:65" s="103" customFormat="1" x14ac:dyDescent="0.2">
      <c r="B695" s="104"/>
      <c r="D695" s="98" t="s">
        <v>171</v>
      </c>
      <c r="E695" s="105" t="s">
        <v>3</v>
      </c>
      <c r="F695" s="106" t="s">
        <v>1083</v>
      </c>
      <c r="H695" s="107">
        <v>1.4</v>
      </c>
      <c r="I695" s="145"/>
      <c r="L695" s="104"/>
      <c r="M695" s="108"/>
      <c r="T695" s="109"/>
      <c r="AT695" s="105" t="s">
        <v>171</v>
      </c>
      <c r="AU695" s="105" t="s">
        <v>85</v>
      </c>
      <c r="AV695" s="103" t="s">
        <v>85</v>
      </c>
      <c r="AW695" s="103" t="s">
        <v>33</v>
      </c>
      <c r="AX695" s="103" t="s">
        <v>72</v>
      </c>
      <c r="AY695" s="105" t="s">
        <v>160</v>
      </c>
    </row>
    <row r="696" spans="2:65" s="110" customFormat="1" x14ac:dyDescent="0.2">
      <c r="B696" s="111"/>
      <c r="D696" s="98" t="s">
        <v>171</v>
      </c>
      <c r="E696" s="112" t="s">
        <v>3</v>
      </c>
      <c r="F696" s="113" t="s">
        <v>182</v>
      </c>
      <c r="H696" s="114">
        <v>2.75</v>
      </c>
      <c r="I696" s="146"/>
      <c r="L696" s="111"/>
      <c r="M696" s="115"/>
      <c r="T696" s="116"/>
      <c r="AT696" s="112" t="s">
        <v>171</v>
      </c>
      <c r="AU696" s="112" t="s">
        <v>85</v>
      </c>
      <c r="AV696" s="110" t="s">
        <v>167</v>
      </c>
      <c r="AW696" s="110" t="s">
        <v>33</v>
      </c>
      <c r="AX696" s="110" t="s">
        <v>80</v>
      </c>
      <c r="AY696" s="112" t="s">
        <v>160</v>
      </c>
    </row>
    <row r="697" spans="2:65" s="14" customFormat="1" ht="24.2" customHeight="1" x14ac:dyDescent="0.2">
      <c r="B697" s="15"/>
      <c r="C697" s="80" t="s">
        <v>1084</v>
      </c>
      <c r="D697" s="80" t="s">
        <v>162</v>
      </c>
      <c r="E697" s="81" t="s">
        <v>1085</v>
      </c>
      <c r="F697" s="82" t="s">
        <v>1086</v>
      </c>
      <c r="G697" s="83" t="s">
        <v>525</v>
      </c>
      <c r="H697" s="84">
        <v>4</v>
      </c>
      <c r="I697" s="142"/>
      <c r="J697" s="85">
        <f>ROUND(I697*H697,2)</f>
        <v>0</v>
      </c>
      <c r="K697" s="82" t="s">
        <v>166</v>
      </c>
      <c r="L697" s="15"/>
      <c r="M697" s="86" t="s">
        <v>3</v>
      </c>
      <c r="N697" s="87" t="s">
        <v>44</v>
      </c>
      <c r="O697" s="88">
        <v>0.06</v>
      </c>
      <c r="P697" s="88">
        <f>O697*H697</f>
        <v>0.24</v>
      </c>
      <c r="Q697" s="88">
        <v>0</v>
      </c>
      <c r="R697" s="88">
        <f>Q697*H697</f>
        <v>0</v>
      </c>
      <c r="S697" s="88">
        <v>1E-3</v>
      </c>
      <c r="T697" s="89">
        <f>S697*H697</f>
        <v>4.0000000000000001E-3</v>
      </c>
      <c r="AR697" s="90" t="s">
        <v>274</v>
      </c>
      <c r="AT697" s="90" t="s">
        <v>162</v>
      </c>
      <c r="AU697" s="90" t="s">
        <v>85</v>
      </c>
      <c r="AY697" s="7" t="s">
        <v>160</v>
      </c>
      <c r="BE697" s="91">
        <f>IF(N697="základní",J697,0)</f>
        <v>0</v>
      </c>
      <c r="BF697" s="91">
        <f>IF(N697="snížená",J697,0)</f>
        <v>0</v>
      </c>
      <c r="BG697" s="91">
        <f>IF(N697="zákl. přenesená",J697,0)</f>
        <v>0</v>
      </c>
      <c r="BH697" s="91">
        <f>IF(N697="sníž. přenesená",J697,0)</f>
        <v>0</v>
      </c>
      <c r="BI697" s="91">
        <f>IF(N697="nulová",J697,0)</f>
        <v>0</v>
      </c>
      <c r="BJ697" s="7" t="s">
        <v>85</v>
      </c>
      <c r="BK697" s="91">
        <f>ROUND(I697*H697,2)</f>
        <v>0</v>
      </c>
      <c r="BL697" s="7" t="s">
        <v>274</v>
      </c>
      <c r="BM697" s="90" t="s">
        <v>1087</v>
      </c>
    </row>
    <row r="698" spans="2:65" s="14" customFormat="1" x14ac:dyDescent="0.2">
      <c r="B698" s="15"/>
      <c r="D698" s="92" t="s">
        <v>169</v>
      </c>
      <c r="F698" s="93" t="s">
        <v>1088</v>
      </c>
      <c r="I698" s="143"/>
      <c r="L698" s="15"/>
      <c r="M698" s="94"/>
      <c r="T698" s="95"/>
      <c r="AT698" s="7" t="s">
        <v>169</v>
      </c>
      <c r="AU698" s="7" t="s">
        <v>85</v>
      </c>
    </row>
    <row r="699" spans="2:65" s="96" customFormat="1" x14ac:dyDescent="0.2">
      <c r="B699" s="97"/>
      <c r="D699" s="98" t="s">
        <v>171</v>
      </c>
      <c r="E699" s="99" t="s">
        <v>3</v>
      </c>
      <c r="F699" s="100" t="s">
        <v>341</v>
      </c>
      <c r="H699" s="99" t="s">
        <v>3</v>
      </c>
      <c r="I699" s="144"/>
      <c r="L699" s="97"/>
      <c r="M699" s="101"/>
      <c r="T699" s="102"/>
      <c r="AT699" s="99" t="s">
        <v>171</v>
      </c>
      <c r="AU699" s="99" t="s">
        <v>85</v>
      </c>
      <c r="AV699" s="96" t="s">
        <v>80</v>
      </c>
      <c r="AW699" s="96" t="s">
        <v>33</v>
      </c>
      <c r="AX699" s="96" t="s">
        <v>72</v>
      </c>
      <c r="AY699" s="99" t="s">
        <v>160</v>
      </c>
    </row>
    <row r="700" spans="2:65" s="103" customFormat="1" x14ac:dyDescent="0.2">
      <c r="B700" s="104"/>
      <c r="D700" s="98" t="s">
        <v>171</v>
      </c>
      <c r="E700" s="105" t="s">
        <v>3</v>
      </c>
      <c r="F700" s="106" t="s">
        <v>80</v>
      </c>
      <c r="H700" s="107">
        <v>1</v>
      </c>
      <c r="I700" s="145"/>
      <c r="L700" s="104"/>
      <c r="M700" s="108"/>
      <c r="T700" s="109"/>
      <c r="AT700" s="105" t="s">
        <v>171</v>
      </c>
      <c r="AU700" s="105" t="s">
        <v>85</v>
      </c>
      <c r="AV700" s="103" t="s">
        <v>85</v>
      </c>
      <c r="AW700" s="103" t="s">
        <v>33</v>
      </c>
      <c r="AX700" s="103" t="s">
        <v>72</v>
      </c>
      <c r="AY700" s="105" t="s">
        <v>160</v>
      </c>
    </row>
    <row r="701" spans="2:65" s="96" customFormat="1" x14ac:dyDescent="0.2">
      <c r="B701" s="97"/>
      <c r="D701" s="98" t="s">
        <v>171</v>
      </c>
      <c r="E701" s="99" t="s">
        <v>3</v>
      </c>
      <c r="F701" s="100" t="s">
        <v>584</v>
      </c>
      <c r="H701" s="99" t="s">
        <v>3</v>
      </c>
      <c r="I701" s="144"/>
      <c r="L701" s="97"/>
      <c r="M701" s="101"/>
      <c r="T701" s="102"/>
      <c r="AT701" s="99" t="s">
        <v>171</v>
      </c>
      <c r="AU701" s="99" t="s">
        <v>85</v>
      </c>
      <c r="AV701" s="96" t="s">
        <v>80</v>
      </c>
      <c r="AW701" s="96" t="s">
        <v>33</v>
      </c>
      <c r="AX701" s="96" t="s">
        <v>72</v>
      </c>
      <c r="AY701" s="99" t="s">
        <v>160</v>
      </c>
    </row>
    <row r="702" spans="2:65" s="103" customFormat="1" x14ac:dyDescent="0.2">
      <c r="B702" s="104"/>
      <c r="D702" s="98" t="s">
        <v>171</v>
      </c>
      <c r="E702" s="105" t="s">
        <v>3</v>
      </c>
      <c r="F702" s="106" t="s">
        <v>80</v>
      </c>
      <c r="H702" s="107">
        <v>1</v>
      </c>
      <c r="I702" s="145"/>
      <c r="L702" s="104"/>
      <c r="M702" s="108"/>
      <c r="T702" s="109"/>
      <c r="AT702" s="105" t="s">
        <v>171</v>
      </c>
      <c r="AU702" s="105" t="s">
        <v>85</v>
      </c>
      <c r="AV702" s="103" t="s">
        <v>85</v>
      </c>
      <c r="AW702" s="103" t="s">
        <v>33</v>
      </c>
      <c r="AX702" s="103" t="s">
        <v>72</v>
      </c>
      <c r="AY702" s="105" t="s">
        <v>160</v>
      </c>
    </row>
    <row r="703" spans="2:65" s="96" customFormat="1" x14ac:dyDescent="0.2">
      <c r="B703" s="97"/>
      <c r="D703" s="98" t="s">
        <v>171</v>
      </c>
      <c r="E703" s="99" t="s">
        <v>3</v>
      </c>
      <c r="F703" s="100" t="s">
        <v>593</v>
      </c>
      <c r="H703" s="99" t="s">
        <v>3</v>
      </c>
      <c r="I703" s="144"/>
      <c r="L703" s="97"/>
      <c r="M703" s="101"/>
      <c r="T703" s="102"/>
      <c r="AT703" s="99" t="s">
        <v>171</v>
      </c>
      <c r="AU703" s="99" t="s">
        <v>85</v>
      </c>
      <c r="AV703" s="96" t="s">
        <v>80</v>
      </c>
      <c r="AW703" s="96" t="s">
        <v>33</v>
      </c>
      <c r="AX703" s="96" t="s">
        <v>72</v>
      </c>
      <c r="AY703" s="99" t="s">
        <v>160</v>
      </c>
    </row>
    <row r="704" spans="2:65" s="103" customFormat="1" x14ac:dyDescent="0.2">
      <c r="B704" s="104"/>
      <c r="D704" s="98" t="s">
        <v>171</v>
      </c>
      <c r="E704" s="105" t="s">
        <v>3</v>
      </c>
      <c r="F704" s="106" t="s">
        <v>80</v>
      </c>
      <c r="H704" s="107">
        <v>1</v>
      </c>
      <c r="I704" s="145"/>
      <c r="L704" s="104"/>
      <c r="M704" s="108"/>
      <c r="T704" s="109"/>
      <c r="AT704" s="105" t="s">
        <v>171</v>
      </c>
      <c r="AU704" s="105" t="s">
        <v>85</v>
      </c>
      <c r="AV704" s="103" t="s">
        <v>85</v>
      </c>
      <c r="AW704" s="103" t="s">
        <v>33</v>
      </c>
      <c r="AX704" s="103" t="s">
        <v>72</v>
      </c>
      <c r="AY704" s="105" t="s">
        <v>160</v>
      </c>
    </row>
    <row r="705" spans="2:65" s="96" customFormat="1" x14ac:dyDescent="0.2">
      <c r="B705" s="97"/>
      <c r="D705" s="98" t="s">
        <v>171</v>
      </c>
      <c r="E705" s="99" t="s">
        <v>3</v>
      </c>
      <c r="F705" s="100" t="s">
        <v>595</v>
      </c>
      <c r="H705" s="99" t="s">
        <v>3</v>
      </c>
      <c r="I705" s="144"/>
      <c r="L705" s="97"/>
      <c r="M705" s="101"/>
      <c r="T705" s="102"/>
      <c r="AT705" s="99" t="s">
        <v>171</v>
      </c>
      <c r="AU705" s="99" t="s">
        <v>85</v>
      </c>
      <c r="AV705" s="96" t="s">
        <v>80</v>
      </c>
      <c r="AW705" s="96" t="s">
        <v>33</v>
      </c>
      <c r="AX705" s="96" t="s">
        <v>72</v>
      </c>
      <c r="AY705" s="99" t="s">
        <v>160</v>
      </c>
    </row>
    <row r="706" spans="2:65" s="103" customFormat="1" x14ac:dyDescent="0.2">
      <c r="B706" s="104"/>
      <c r="D706" s="98" t="s">
        <v>171</v>
      </c>
      <c r="E706" s="105" t="s">
        <v>3</v>
      </c>
      <c r="F706" s="106" t="s">
        <v>80</v>
      </c>
      <c r="H706" s="107">
        <v>1</v>
      </c>
      <c r="I706" s="145"/>
      <c r="L706" s="104"/>
      <c r="M706" s="108"/>
      <c r="T706" s="109"/>
      <c r="AT706" s="105" t="s">
        <v>171</v>
      </c>
      <c r="AU706" s="105" t="s">
        <v>85</v>
      </c>
      <c r="AV706" s="103" t="s">
        <v>85</v>
      </c>
      <c r="AW706" s="103" t="s">
        <v>33</v>
      </c>
      <c r="AX706" s="103" t="s">
        <v>72</v>
      </c>
      <c r="AY706" s="105" t="s">
        <v>160</v>
      </c>
    </row>
    <row r="707" spans="2:65" s="110" customFormat="1" x14ac:dyDescent="0.2">
      <c r="B707" s="111"/>
      <c r="D707" s="98" t="s">
        <v>171</v>
      </c>
      <c r="E707" s="112" t="s">
        <v>3</v>
      </c>
      <c r="F707" s="113" t="s">
        <v>182</v>
      </c>
      <c r="H707" s="114">
        <v>4</v>
      </c>
      <c r="I707" s="146"/>
      <c r="L707" s="111"/>
      <c r="M707" s="115"/>
      <c r="T707" s="116"/>
      <c r="AT707" s="112" t="s">
        <v>171</v>
      </c>
      <c r="AU707" s="112" t="s">
        <v>85</v>
      </c>
      <c r="AV707" s="110" t="s">
        <v>167</v>
      </c>
      <c r="AW707" s="110" t="s">
        <v>33</v>
      </c>
      <c r="AX707" s="110" t="s">
        <v>80</v>
      </c>
      <c r="AY707" s="112" t="s">
        <v>160</v>
      </c>
    </row>
    <row r="708" spans="2:65" s="14" customFormat="1" ht="24.2" customHeight="1" x14ac:dyDescent="0.2">
      <c r="B708" s="15"/>
      <c r="C708" s="80" t="s">
        <v>1089</v>
      </c>
      <c r="D708" s="80" t="s">
        <v>162</v>
      </c>
      <c r="E708" s="81" t="s">
        <v>1090</v>
      </c>
      <c r="F708" s="82" t="s">
        <v>1091</v>
      </c>
      <c r="G708" s="83" t="s">
        <v>525</v>
      </c>
      <c r="H708" s="84">
        <v>1</v>
      </c>
      <c r="I708" s="142"/>
      <c r="J708" s="85">
        <f>ROUND(I708*H708,2)</f>
        <v>0</v>
      </c>
      <c r="K708" s="82" t="s">
        <v>166</v>
      </c>
      <c r="L708" s="15"/>
      <c r="M708" s="86" t="s">
        <v>3</v>
      </c>
      <c r="N708" s="87" t="s">
        <v>44</v>
      </c>
      <c r="O708" s="88">
        <v>7.6999999999999999E-2</v>
      </c>
      <c r="P708" s="88">
        <f>O708*H708</f>
        <v>7.6999999999999999E-2</v>
      </c>
      <c r="Q708" s="88">
        <v>0</v>
      </c>
      <c r="R708" s="88">
        <f>Q708*H708</f>
        <v>0</v>
      </c>
      <c r="S708" s="88">
        <v>3.0000000000000001E-3</v>
      </c>
      <c r="T708" s="89">
        <f>S708*H708</f>
        <v>3.0000000000000001E-3</v>
      </c>
      <c r="AR708" s="90" t="s">
        <v>274</v>
      </c>
      <c r="AT708" s="90" t="s">
        <v>162</v>
      </c>
      <c r="AU708" s="90" t="s">
        <v>85</v>
      </c>
      <c r="AY708" s="7" t="s">
        <v>160</v>
      </c>
      <c r="BE708" s="91">
        <f>IF(N708="základní",J708,0)</f>
        <v>0</v>
      </c>
      <c r="BF708" s="91">
        <f>IF(N708="snížená",J708,0)</f>
        <v>0</v>
      </c>
      <c r="BG708" s="91">
        <f>IF(N708="zákl. přenesená",J708,0)</f>
        <v>0</v>
      </c>
      <c r="BH708" s="91">
        <f>IF(N708="sníž. přenesená",J708,0)</f>
        <v>0</v>
      </c>
      <c r="BI708" s="91">
        <f>IF(N708="nulová",J708,0)</f>
        <v>0</v>
      </c>
      <c r="BJ708" s="7" t="s">
        <v>85</v>
      </c>
      <c r="BK708" s="91">
        <f>ROUND(I708*H708,2)</f>
        <v>0</v>
      </c>
      <c r="BL708" s="7" t="s">
        <v>274</v>
      </c>
      <c r="BM708" s="90" t="s">
        <v>1092</v>
      </c>
    </row>
    <row r="709" spans="2:65" s="14" customFormat="1" x14ac:dyDescent="0.2">
      <c r="B709" s="15"/>
      <c r="D709" s="92" t="s">
        <v>169</v>
      </c>
      <c r="F709" s="93" t="s">
        <v>1093</v>
      </c>
      <c r="I709" s="143"/>
      <c r="L709" s="15"/>
      <c r="M709" s="94"/>
      <c r="T709" s="95"/>
      <c r="AT709" s="7" t="s">
        <v>169</v>
      </c>
      <c r="AU709" s="7" t="s">
        <v>85</v>
      </c>
    </row>
    <row r="710" spans="2:65" s="96" customFormat="1" x14ac:dyDescent="0.2">
      <c r="B710" s="97"/>
      <c r="D710" s="98" t="s">
        <v>171</v>
      </c>
      <c r="E710" s="99" t="s">
        <v>3</v>
      </c>
      <c r="F710" s="100" t="s">
        <v>584</v>
      </c>
      <c r="H710" s="99" t="s">
        <v>3</v>
      </c>
      <c r="I710" s="144"/>
      <c r="L710" s="97"/>
      <c r="M710" s="101"/>
      <c r="T710" s="102"/>
      <c r="AT710" s="99" t="s">
        <v>171</v>
      </c>
      <c r="AU710" s="99" t="s">
        <v>85</v>
      </c>
      <c r="AV710" s="96" t="s">
        <v>80</v>
      </c>
      <c r="AW710" s="96" t="s">
        <v>33</v>
      </c>
      <c r="AX710" s="96" t="s">
        <v>72</v>
      </c>
      <c r="AY710" s="99" t="s">
        <v>160</v>
      </c>
    </row>
    <row r="711" spans="2:65" s="103" customFormat="1" x14ac:dyDescent="0.2">
      <c r="B711" s="104"/>
      <c r="D711" s="98" t="s">
        <v>171</v>
      </c>
      <c r="E711" s="105" t="s">
        <v>3</v>
      </c>
      <c r="F711" s="106" t="s">
        <v>80</v>
      </c>
      <c r="H711" s="107">
        <v>1</v>
      </c>
      <c r="I711" s="145"/>
      <c r="L711" s="104"/>
      <c r="M711" s="108"/>
      <c r="T711" s="109"/>
      <c r="AT711" s="105" t="s">
        <v>171</v>
      </c>
      <c r="AU711" s="105" t="s">
        <v>85</v>
      </c>
      <c r="AV711" s="103" t="s">
        <v>85</v>
      </c>
      <c r="AW711" s="103" t="s">
        <v>33</v>
      </c>
      <c r="AX711" s="103" t="s">
        <v>80</v>
      </c>
      <c r="AY711" s="105" t="s">
        <v>160</v>
      </c>
    </row>
    <row r="712" spans="2:65" s="14" customFormat="1" ht="33" customHeight="1" x14ac:dyDescent="0.2">
      <c r="B712" s="15"/>
      <c r="C712" s="80" t="s">
        <v>1094</v>
      </c>
      <c r="D712" s="80" t="s">
        <v>162</v>
      </c>
      <c r="E712" s="81" t="s">
        <v>1095</v>
      </c>
      <c r="F712" s="82" t="s">
        <v>1096</v>
      </c>
      <c r="G712" s="83" t="s">
        <v>212</v>
      </c>
      <c r="H712" s="84">
        <v>6.3</v>
      </c>
      <c r="I712" s="142"/>
      <c r="J712" s="85">
        <f>ROUND(I712*H712,2)</f>
        <v>0</v>
      </c>
      <c r="K712" s="82" t="s">
        <v>166</v>
      </c>
      <c r="L712" s="15"/>
      <c r="M712" s="86" t="s">
        <v>3</v>
      </c>
      <c r="N712" s="87" t="s">
        <v>44</v>
      </c>
      <c r="O712" s="88">
        <v>1.5589999999999999</v>
      </c>
      <c r="P712" s="88">
        <f>O712*H712</f>
        <v>9.8216999999999999</v>
      </c>
      <c r="Q712" s="88">
        <v>2.7E-4</v>
      </c>
      <c r="R712" s="88">
        <f>Q712*H712</f>
        <v>1.701E-3</v>
      </c>
      <c r="S712" s="88">
        <v>0</v>
      </c>
      <c r="T712" s="89">
        <f>S712*H712</f>
        <v>0</v>
      </c>
      <c r="AR712" s="90" t="s">
        <v>274</v>
      </c>
      <c r="AT712" s="90" t="s">
        <v>162</v>
      </c>
      <c r="AU712" s="90" t="s">
        <v>85</v>
      </c>
      <c r="AY712" s="7" t="s">
        <v>160</v>
      </c>
      <c r="BE712" s="91">
        <f>IF(N712="základní",J712,0)</f>
        <v>0</v>
      </c>
      <c r="BF712" s="91">
        <f>IF(N712="snížená",J712,0)</f>
        <v>0</v>
      </c>
      <c r="BG712" s="91">
        <f>IF(N712="zákl. přenesená",J712,0)</f>
        <v>0</v>
      </c>
      <c r="BH712" s="91">
        <f>IF(N712="sníž. přenesená",J712,0)</f>
        <v>0</v>
      </c>
      <c r="BI712" s="91">
        <f>IF(N712="nulová",J712,0)</f>
        <v>0</v>
      </c>
      <c r="BJ712" s="7" t="s">
        <v>85</v>
      </c>
      <c r="BK712" s="91">
        <f>ROUND(I712*H712,2)</f>
        <v>0</v>
      </c>
      <c r="BL712" s="7" t="s">
        <v>274</v>
      </c>
      <c r="BM712" s="90" t="s">
        <v>1097</v>
      </c>
    </row>
    <row r="713" spans="2:65" s="14" customFormat="1" x14ac:dyDescent="0.2">
      <c r="B713" s="15"/>
      <c r="D713" s="92" t="s">
        <v>169</v>
      </c>
      <c r="F713" s="93" t="s">
        <v>1098</v>
      </c>
      <c r="I713" s="143"/>
      <c r="L713" s="15"/>
      <c r="M713" s="94"/>
      <c r="T713" s="95"/>
      <c r="AT713" s="7" t="s">
        <v>169</v>
      </c>
      <c r="AU713" s="7" t="s">
        <v>85</v>
      </c>
    </row>
    <row r="714" spans="2:65" s="14" customFormat="1" ht="24.2" customHeight="1" x14ac:dyDescent="0.2">
      <c r="B714" s="15"/>
      <c r="C714" s="117" t="s">
        <v>1099</v>
      </c>
      <c r="D714" s="117" t="s">
        <v>344</v>
      </c>
      <c r="E714" s="118" t="s">
        <v>1100</v>
      </c>
      <c r="F714" s="119" t="s">
        <v>1101</v>
      </c>
      <c r="G714" s="120" t="s">
        <v>212</v>
      </c>
      <c r="H714" s="121">
        <v>6.3</v>
      </c>
      <c r="I714" s="148"/>
      <c r="J714" s="122">
        <f>ROUND(I714*H714,2)</f>
        <v>0</v>
      </c>
      <c r="K714" s="119" t="s">
        <v>166</v>
      </c>
      <c r="L714" s="123"/>
      <c r="M714" s="124" t="s">
        <v>3</v>
      </c>
      <c r="N714" s="125" t="s">
        <v>44</v>
      </c>
      <c r="O714" s="88">
        <v>0</v>
      </c>
      <c r="P714" s="88">
        <f>O714*H714</f>
        <v>0</v>
      </c>
      <c r="Q714" s="88">
        <v>3.6810000000000002E-2</v>
      </c>
      <c r="R714" s="88">
        <f>Q714*H714</f>
        <v>0.231903</v>
      </c>
      <c r="S714" s="88">
        <v>0</v>
      </c>
      <c r="T714" s="89">
        <f>S714*H714</f>
        <v>0</v>
      </c>
      <c r="AR714" s="90" t="s">
        <v>401</v>
      </c>
      <c r="AT714" s="90" t="s">
        <v>344</v>
      </c>
      <c r="AU714" s="90" t="s">
        <v>85</v>
      </c>
      <c r="AY714" s="7" t="s">
        <v>160</v>
      </c>
      <c r="BE714" s="91">
        <f>IF(N714="základní",J714,0)</f>
        <v>0</v>
      </c>
      <c r="BF714" s="91">
        <f>IF(N714="snížená",J714,0)</f>
        <v>0</v>
      </c>
      <c r="BG714" s="91">
        <f>IF(N714="zákl. přenesená",J714,0)</f>
        <v>0</v>
      </c>
      <c r="BH714" s="91">
        <f>IF(N714="sníž. přenesená",J714,0)</f>
        <v>0</v>
      </c>
      <c r="BI714" s="91">
        <f>IF(N714="nulová",J714,0)</f>
        <v>0</v>
      </c>
      <c r="BJ714" s="7" t="s">
        <v>85</v>
      </c>
      <c r="BK714" s="91">
        <f>ROUND(I714*H714,2)</f>
        <v>0</v>
      </c>
      <c r="BL714" s="7" t="s">
        <v>274</v>
      </c>
      <c r="BM714" s="90" t="s">
        <v>1102</v>
      </c>
    </row>
    <row r="715" spans="2:65" s="14" customFormat="1" ht="37.9" customHeight="1" x14ac:dyDescent="0.2">
      <c r="B715" s="15"/>
      <c r="C715" s="80" t="s">
        <v>1103</v>
      </c>
      <c r="D715" s="80" t="s">
        <v>162</v>
      </c>
      <c r="E715" s="81" t="s">
        <v>1104</v>
      </c>
      <c r="F715" s="82" t="s">
        <v>1105</v>
      </c>
      <c r="G715" s="83" t="s">
        <v>525</v>
      </c>
      <c r="H715" s="84">
        <v>8</v>
      </c>
      <c r="I715" s="142"/>
      <c r="J715" s="85">
        <f>ROUND(I715*H715,2)</f>
        <v>0</v>
      </c>
      <c r="K715" s="82" t="s">
        <v>166</v>
      </c>
      <c r="L715" s="15"/>
      <c r="M715" s="86" t="s">
        <v>3</v>
      </c>
      <c r="N715" s="87" t="s">
        <v>44</v>
      </c>
      <c r="O715" s="88">
        <v>2.859</v>
      </c>
      <c r="P715" s="88">
        <f>O715*H715</f>
        <v>22.872</v>
      </c>
      <c r="Q715" s="88">
        <v>0</v>
      </c>
      <c r="R715" s="88">
        <f>Q715*H715</f>
        <v>0</v>
      </c>
      <c r="S715" s="88">
        <v>0</v>
      </c>
      <c r="T715" s="89">
        <f>S715*H715</f>
        <v>0</v>
      </c>
      <c r="AR715" s="90" t="s">
        <v>274</v>
      </c>
      <c r="AT715" s="90" t="s">
        <v>162</v>
      </c>
      <c r="AU715" s="90" t="s">
        <v>85</v>
      </c>
      <c r="AY715" s="7" t="s">
        <v>160</v>
      </c>
      <c r="BE715" s="91">
        <f>IF(N715="základní",J715,0)</f>
        <v>0</v>
      </c>
      <c r="BF715" s="91">
        <f>IF(N715="snížená",J715,0)</f>
        <v>0</v>
      </c>
      <c r="BG715" s="91">
        <f>IF(N715="zákl. přenesená",J715,0)</f>
        <v>0</v>
      </c>
      <c r="BH715" s="91">
        <f>IF(N715="sníž. přenesená",J715,0)</f>
        <v>0</v>
      </c>
      <c r="BI715" s="91">
        <f>IF(N715="nulová",J715,0)</f>
        <v>0</v>
      </c>
      <c r="BJ715" s="7" t="s">
        <v>85</v>
      </c>
      <c r="BK715" s="91">
        <f>ROUND(I715*H715,2)</f>
        <v>0</v>
      </c>
      <c r="BL715" s="7" t="s">
        <v>274</v>
      </c>
      <c r="BM715" s="90" t="s">
        <v>1106</v>
      </c>
    </row>
    <row r="716" spans="2:65" s="14" customFormat="1" x14ac:dyDescent="0.2">
      <c r="B716" s="15"/>
      <c r="D716" s="92" t="s">
        <v>169</v>
      </c>
      <c r="F716" s="93" t="s">
        <v>1107</v>
      </c>
      <c r="I716" s="143"/>
      <c r="L716" s="15"/>
      <c r="M716" s="94"/>
      <c r="T716" s="95"/>
      <c r="AT716" s="7" t="s">
        <v>169</v>
      </c>
      <c r="AU716" s="7" t="s">
        <v>85</v>
      </c>
    </row>
    <row r="717" spans="2:65" s="96" customFormat="1" x14ac:dyDescent="0.2">
      <c r="B717" s="97"/>
      <c r="D717" s="98" t="s">
        <v>171</v>
      </c>
      <c r="E717" s="99" t="s">
        <v>3</v>
      </c>
      <c r="F717" s="100" t="s">
        <v>1108</v>
      </c>
      <c r="H717" s="99" t="s">
        <v>3</v>
      </c>
      <c r="I717" s="144"/>
      <c r="L717" s="97"/>
      <c r="M717" s="101"/>
      <c r="T717" s="102"/>
      <c r="AT717" s="99" t="s">
        <v>171</v>
      </c>
      <c r="AU717" s="99" t="s">
        <v>85</v>
      </c>
      <c r="AV717" s="96" t="s">
        <v>80</v>
      </c>
      <c r="AW717" s="96" t="s">
        <v>33</v>
      </c>
      <c r="AX717" s="96" t="s">
        <v>72</v>
      </c>
      <c r="AY717" s="99" t="s">
        <v>160</v>
      </c>
    </row>
    <row r="718" spans="2:65" s="103" customFormat="1" x14ac:dyDescent="0.2">
      <c r="B718" s="104"/>
      <c r="D718" s="98" t="s">
        <v>171</v>
      </c>
      <c r="E718" s="105" t="s">
        <v>3</v>
      </c>
      <c r="F718" s="106" t="s">
        <v>1109</v>
      </c>
      <c r="H718" s="107">
        <v>7</v>
      </c>
      <c r="I718" s="145"/>
      <c r="L718" s="104"/>
      <c r="M718" s="108"/>
      <c r="T718" s="109"/>
      <c r="AT718" s="105" t="s">
        <v>171</v>
      </c>
      <c r="AU718" s="105" t="s">
        <v>85</v>
      </c>
      <c r="AV718" s="103" t="s">
        <v>85</v>
      </c>
      <c r="AW718" s="103" t="s">
        <v>33</v>
      </c>
      <c r="AX718" s="103" t="s">
        <v>72</v>
      </c>
      <c r="AY718" s="105" t="s">
        <v>160</v>
      </c>
    </row>
    <row r="719" spans="2:65" s="96" customFormat="1" x14ac:dyDescent="0.2">
      <c r="B719" s="97"/>
      <c r="D719" s="98" t="s">
        <v>171</v>
      </c>
      <c r="E719" s="99" t="s">
        <v>3</v>
      </c>
      <c r="F719" s="100" t="s">
        <v>341</v>
      </c>
      <c r="H719" s="99" t="s">
        <v>3</v>
      </c>
      <c r="I719" s="144"/>
      <c r="L719" s="97"/>
      <c r="M719" s="101"/>
      <c r="T719" s="102"/>
      <c r="AT719" s="99" t="s">
        <v>171</v>
      </c>
      <c r="AU719" s="99" t="s">
        <v>85</v>
      </c>
      <c r="AV719" s="96" t="s">
        <v>80</v>
      </c>
      <c r="AW719" s="96" t="s">
        <v>33</v>
      </c>
      <c r="AX719" s="96" t="s">
        <v>72</v>
      </c>
      <c r="AY719" s="99" t="s">
        <v>160</v>
      </c>
    </row>
    <row r="720" spans="2:65" s="103" customFormat="1" x14ac:dyDescent="0.2">
      <c r="B720" s="104"/>
      <c r="D720" s="98" t="s">
        <v>171</v>
      </c>
      <c r="E720" s="105" t="s">
        <v>3</v>
      </c>
      <c r="F720" s="106" t="s">
        <v>80</v>
      </c>
      <c r="H720" s="107">
        <v>1</v>
      </c>
      <c r="I720" s="145"/>
      <c r="L720" s="104"/>
      <c r="M720" s="108"/>
      <c r="T720" s="109"/>
      <c r="AT720" s="105" t="s">
        <v>171</v>
      </c>
      <c r="AU720" s="105" t="s">
        <v>85</v>
      </c>
      <c r="AV720" s="103" t="s">
        <v>85</v>
      </c>
      <c r="AW720" s="103" t="s">
        <v>33</v>
      </c>
      <c r="AX720" s="103" t="s">
        <v>72</v>
      </c>
      <c r="AY720" s="105" t="s">
        <v>160</v>
      </c>
    </row>
    <row r="721" spans="2:65" s="110" customFormat="1" x14ac:dyDescent="0.2">
      <c r="B721" s="111"/>
      <c r="D721" s="98" t="s">
        <v>171</v>
      </c>
      <c r="E721" s="112" t="s">
        <v>3</v>
      </c>
      <c r="F721" s="113" t="s">
        <v>182</v>
      </c>
      <c r="H721" s="114">
        <v>8</v>
      </c>
      <c r="I721" s="146"/>
      <c r="L721" s="111"/>
      <c r="M721" s="115"/>
      <c r="T721" s="116"/>
      <c r="AT721" s="112" t="s">
        <v>171</v>
      </c>
      <c r="AU721" s="112" t="s">
        <v>85</v>
      </c>
      <c r="AV721" s="110" t="s">
        <v>167</v>
      </c>
      <c r="AW721" s="110" t="s">
        <v>33</v>
      </c>
      <c r="AX721" s="110" t="s">
        <v>80</v>
      </c>
      <c r="AY721" s="112" t="s">
        <v>160</v>
      </c>
    </row>
    <row r="722" spans="2:65" s="14" customFormat="1" ht="33" customHeight="1" x14ac:dyDescent="0.2">
      <c r="B722" s="15"/>
      <c r="C722" s="117" t="s">
        <v>1110</v>
      </c>
      <c r="D722" s="117" t="s">
        <v>344</v>
      </c>
      <c r="E722" s="118" t="s">
        <v>1111</v>
      </c>
      <c r="F722" s="119" t="s">
        <v>1112</v>
      </c>
      <c r="G722" s="120" t="s">
        <v>525</v>
      </c>
      <c r="H722" s="121">
        <v>8</v>
      </c>
      <c r="I722" s="148"/>
      <c r="J722" s="122">
        <f>ROUND(I722*H722,2)</f>
        <v>0</v>
      </c>
      <c r="K722" s="119" t="s">
        <v>166</v>
      </c>
      <c r="L722" s="123"/>
      <c r="M722" s="124" t="s">
        <v>3</v>
      </c>
      <c r="N722" s="125" t="s">
        <v>44</v>
      </c>
      <c r="O722" s="88">
        <v>0</v>
      </c>
      <c r="P722" s="88">
        <f>O722*H722</f>
        <v>0</v>
      </c>
      <c r="Q722" s="88">
        <v>3.7999999999999999E-2</v>
      </c>
      <c r="R722" s="88">
        <f>Q722*H722</f>
        <v>0.30399999999999999</v>
      </c>
      <c r="S722" s="88">
        <v>0</v>
      </c>
      <c r="T722" s="89">
        <f>S722*H722</f>
        <v>0</v>
      </c>
      <c r="AR722" s="90" t="s">
        <v>401</v>
      </c>
      <c r="AT722" s="90" t="s">
        <v>344</v>
      </c>
      <c r="AU722" s="90" t="s">
        <v>85</v>
      </c>
      <c r="AY722" s="7" t="s">
        <v>160</v>
      </c>
      <c r="BE722" s="91">
        <f>IF(N722="základní",J722,0)</f>
        <v>0</v>
      </c>
      <c r="BF722" s="91">
        <f>IF(N722="snížená",J722,0)</f>
        <v>0</v>
      </c>
      <c r="BG722" s="91">
        <f>IF(N722="zákl. přenesená",J722,0)</f>
        <v>0</v>
      </c>
      <c r="BH722" s="91">
        <f>IF(N722="sníž. přenesená",J722,0)</f>
        <v>0</v>
      </c>
      <c r="BI722" s="91">
        <f>IF(N722="nulová",J722,0)</f>
        <v>0</v>
      </c>
      <c r="BJ722" s="7" t="s">
        <v>85</v>
      </c>
      <c r="BK722" s="91">
        <f>ROUND(I722*H722,2)</f>
        <v>0</v>
      </c>
      <c r="BL722" s="7" t="s">
        <v>274</v>
      </c>
      <c r="BM722" s="90" t="s">
        <v>1113</v>
      </c>
    </row>
    <row r="723" spans="2:65" s="14" customFormat="1" ht="33" customHeight="1" x14ac:dyDescent="0.2">
      <c r="B723" s="15"/>
      <c r="C723" s="80" t="s">
        <v>1114</v>
      </c>
      <c r="D723" s="80" t="s">
        <v>162</v>
      </c>
      <c r="E723" s="81" t="s">
        <v>1115</v>
      </c>
      <c r="F723" s="82" t="s">
        <v>1116</v>
      </c>
      <c r="G723" s="83" t="s">
        <v>525</v>
      </c>
      <c r="H723" s="84">
        <v>2</v>
      </c>
      <c r="I723" s="142"/>
      <c r="J723" s="85">
        <f>ROUND(I723*H723,2)</f>
        <v>0</v>
      </c>
      <c r="K723" s="82" t="s">
        <v>166</v>
      </c>
      <c r="L723" s="15"/>
      <c r="M723" s="86" t="s">
        <v>3</v>
      </c>
      <c r="N723" s="87" t="s">
        <v>44</v>
      </c>
      <c r="O723" s="88">
        <v>1.1819999999999999</v>
      </c>
      <c r="P723" s="88">
        <f>O723*H723</f>
        <v>2.3639999999999999</v>
      </c>
      <c r="Q723" s="88">
        <v>0</v>
      </c>
      <c r="R723" s="88">
        <f>Q723*H723</f>
        <v>0</v>
      </c>
      <c r="S723" s="88">
        <v>3.5000000000000001E-3</v>
      </c>
      <c r="T723" s="89">
        <f>S723*H723</f>
        <v>7.0000000000000001E-3</v>
      </c>
      <c r="AR723" s="90" t="s">
        <v>274</v>
      </c>
      <c r="AT723" s="90" t="s">
        <v>162</v>
      </c>
      <c r="AU723" s="90" t="s">
        <v>85</v>
      </c>
      <c r="AY723" s="7" t="s">
        <v>160</v>
      </c>
      <c r="BE723" s="91">
        <f>IF(N723="základní",J723,0)</f>
        <v>0</v>
      </c>
      <c r="BF723" s="91">
        <f>IF(N723="snížená",J723,0)</f>
        <v>0</v>
      </c>
      <c r="BG723" s="91">
        <f>IF(N723="zákl. přenesená",J723,0)</f>
        <v>0</v>
      </c>
      <c r="BH723" s="91">
        <f>IF(N723="sníž. přenesená",J723,0)</f>
        <v>0</v>
      </c>
      <c r="BI723" s="91">
        <f>IF(N723="nulová",J723,0)</f>
        <v>0</v>
      </c>
      <c r="BJ723" s="7" t="s">
        <v>85</v>
      </c>
      <c r="BK723" s="91">
        <f>ROUND(I723*H723,2)</f>
        <v>0</v>
      </c>
      <c r="BL723" s="7" t="s">
        <v>274</v>
      </c>
      <c r="BM723" s="90" t="s">
        <v>1117</v>
      </c>
    </row>
    <row r="724" spans="2:65" s="14" customFormat="1" x14ac:dyDescent="0.2">
      <c r="B724" s="15"/>
      <c r="D724" s="92" t="s">
        <v>169</v>
      </c>
      <c r="F724" s="93" t="s">
        <v>1118</v>
      </c>
      <c r="I724" s="143"/>
      <c r="L724" s="15"/>
      <c r="M724" s="94"/>
      <c r="T724" s="95"/>
      <c r="AT724" s="7" t="s">
        <v>169</v>
      </c>
      <c r="AU724" s="7" t="s">
        <v>85</v>
      </c>
    </row>
    <row r="725" spans="2:65" s="14" customFormat="1" ht="16.5" customHeight="1" x14ac:dyDescent="0.2">
      <c r="B725" s="15"/>
      <c r="C725" s="117" t="s">
        <v>1119</v>
      </c>
      <c r="D725" s="117" t="s">
        <v>344</v>
      </c>
      <c r="E725" s="118" t="s">
        <v>1120</v>
      </c>
      <c r="F725" s="119" t="s">
        <v>1121</v>
      </c>
      <c r="G725" s="120" t="s">
        <v>525</v>
      </c>
      <c r="H725" s="121">
        <v>2</v>
      </c>
      <c r="I725" s="148"/>
      <c r="J725" s="122">
        <f>ROUND(I725*H725,2)</f>
        <v>0</v>
      </c>
      <c r="K725" s="119" t="s">
        <v>166</v>
      </c>
      <c r="L725" s="123"/>
      <c r="M725" s="124" t="s">
        <v>3</v>
      </c>
      <c r="N725" s="125" t="s">
        <v>44</v>
      </c>
      <c r="O725" s="88">
        <v>0</v>
      </c>
      <c r="P725" s="88">
        <f>O725*H725</f>
        <v>0</v>
      </c>
      <c r="Q725" s="88">
        <v>2.3999999999999998E-3</v>
      </c>
      <c r="R725" s="88">
        <f>Q725*H725</f>
        <v>4.7999999999999996E-3</v>
      </c>
      <c r="S725" s="88">
        <v>0</v>
      </c>
      <c r="T725" s="89">
        <f>S725*H725</f>
        <v>0</v>
      </c>
      <c r="AR725" s="90" t="s">
        <v>401</v>
      </c>
      <c r="AT725" s="90" t="s">
        <v>344</v>
      </c>
      <c r="AU725" s="90" t="s">
        <v>85</v>
      </c>
      <c r="AY725" s="7" t="s">
        <v>160</v>
      </c>
      <c r="BE725" s="91">
        <f>IF(N725="základní",J725,0)</f>
        <v>0</v>
      </c>
      <c r="BF725" s="91">
        <f>IF(N725="snížená",J725,0)</f>
        <v>0</v>
      </c>
      <c r="BG725" s="91">
        <f>IF(N725="zákl. přenesená",J725,0)</f>
        <v>0</v>
      </c>
      <c r="BH725" s="91">
        <f>IF(N725="sníž. přenesená",J725,0)</f>
        <v>0</v>
      </c>
      <c r="BI725" s="91">
        <f>IF(N725="nulová",J725,0)</f>
        <v>0</v>
      </c>
      <c r="BJ725" s="7" t="s">
        <v>85</v>
      </c>
      <c r="BK725" s="91">
        <f>ROUND(I725*H725,2)</f>
        <v>0</v>
      </c>
      <c r="BL725" s="7" t="s">
        <v>274</v>
      </c>
      <c r="BM725" s="90" t="s">
        <v>1122</v>
      </c>
    </row>
    <row r="726" spans="2:65" s="14" customFormat="1" ht="33" customHeight="1" x14ac:dyDescent="0.2">
      <c r="B726" s="15"/>
      <c r="C726" s="80" t="s">
        <v>1123</v>
      </c>
      <c r="D726" s="80" t="s">
        <v>162</v>
      </c>
      <c r="E726" s="81" t="s">
        <v>1124</v>
      </c>
      <c r="F726" s="82" t="s">
        <v>1125</v>
      </c>
      <c r="G726" s="83" t="s">
        <v>525</v>
      </c>
      <c r="H726" s="84">
        <v>6</v>
      </c>
      <c r="I726" s="142"/>
      <c r="J726" s="85">
        <f>ROUND(I726*H726,2)</f>
        <v>0</v>
      </c>
      <c r="K726" s="82" t="s">
        <v>166</v>
      </c>
      <c r="L726" s="15"/>
      <c r="M726" s="86" t="s">
        <v>3</v>
      </c>
      <c r="N726" s="87" t="s">
        <v>44</v>
      </c>
      <c r="O726" s="88">
        <v>1.254</v>
      </c>
      <c r="P726" s="88">
        <f>O726*H726</f>
        <v>7.524</v>
      </c>
      <c r="Q726" s="88">
        <v>0</v>
      </c>
      <c r="R726" s="88">
        <f>Q726*H726</f>
        <v>0</v>
      </c>
      <c r="S726" s="88">
        <v>3.5000000000000001E-3</v>
      </c>
      <c r="T726" s="89">
        <f>S726*H726</f>
        <v>2.1000000000000001E-2</v>
      </c>
      <c r="AR726" s="90" t="s">
        <v>274</v>
      </c>
      <c r="AT726" s="90" t="s">
        <v>162</v>
      </c>
      <c r="AU726" s="90" t="s">
        <v>85</v>
      </c>
      <c r="AY726" s="7" t="s">
        <v>160</v>
      </c>
      <c r="BE726" s="91">
        <f>IF(N726="základní",J726,0)</f>
        <v>0</v>
      </c>
      <c r="BF726" s="91">
        <f>IF(N726="snížená",J726,0)</f>
        <v>0</v>
      </c>
      <c r="BG726" s="91">
        <f>IF(N726="zákl. přenesená",J726,0)</f>
        <v>0</v>
      </c>
      <c r="BH726" s="91">
        <f>IF(N726="sníž. přenesená",J726,0)</f>
        <v>0</v>
      </c>
      <c r="BI726" s="91">
        <f>IF(N726="nulová",J726,0)</f>
        <v>0</v>
      </c>
      <c r="BJ726" s="7" t="s">
        <v>85</v>
      </c>
      <c r="BK726" s="91">
        <f>ROUND(I726*H726,2)</f>
        <v>0</v>
      </c>
      <c r="BL726" s="7" t="s">
        <v>274</v>
      </c>
      <c r="BM726" s="90" t="s">
        <v>1126</v>
      </c>
    </row>
    <row r="727" spans="2:65" s="14" customFormat="1" x14ac:dyDescent="0.2">
      <c r="B727" s="15"/>
      <c r="D727" s="92" t="s">
        <v>169</v>
      </c>
      <c r="F727" s="93" t="s">
        <v>1127</v>
      </c>
      <c r="I727" s="143"/>
      <c r="L727" s="15"/>
      <c r="M727" s="94"/>
      <c r="T727" s="95"/>
      <c r="AT727" s="7" t="s">
        <v>169</v>
      </c>
      <c r="AU727" s="7" t="s">
        <v>85</v>
      </c>
    </row>
    <row r="728" spans="2:65" s="14" customFormat="1" ht="16.5" customHeight="1" x14ac:dyDescent="0.2">
      <c r="B728" s="15"/>
      <c r="C728" s="117" t="s">
        <v>1128</v>
      </c>
      <c r="D728" s="117" t="s">
        <v>344</v>
      </c>
      <c r="E728" s="118" t="s">
        <v>1120</v>
      </c>
      <c r="F728" s="119" t="s">
        <v>1121</v>
      </c>
      <c r="G728" s="120" t="s">
        <v>525</v>
      </c>
      <c r="H728" s="121">
        <v>6</v>
      </c>
      <c r="I728" s="148"/>
      <c r="J728" s="122">
        <f>ROUND(I728*H728,2)</f>
        <v>0</v>
      </c>
      <c r="K728" s="119" t="s">
        <v>166</v>
      </c>
      <c r="L728" s="123"/>
      <c r="M728" s="124" t="s">
        <v>3</v>
      </c>
      <c r="N728" s="125" t="s">
        <v>44</v>
      </c>
      <c r="O728" s="88">
        <v>0</v>
      </c>
      <c r="P728" s="88">
        <f>O728*H728</f>
        <v>0</v>
      </c>
      <c r="Q728" s="88">
        <v>2.3999999999999998E-3</v>
      </c>
      <c r="R728" s="88">
        <f>Q728*H728</f>
        <v>1.44E-2</v>
      </c>
      <c r="S728" s="88">
        <v>0</v>
      </c>
      <c r="T728" s="89">
        <f>S728*H728</f>
        <v>0</v>
      </c>
      <c r="AR728" s="90" t="s">
        <v>401</v>
      </c>
      <c r="AT728" s="90" t="s">
        <v>344</v>
      </c>
      <c r="AU728" s="90" t="s">
        <v>85</v>
      </c>
      <c r="AY728" s="7" t="s">
        <v>160</v>
      </c>
      <c r="BE728" s="91">
        <f>IF(N728="základní",J728,0)</f>
        <v>0</v>
      </c>
      <c r="BF728" s="91">
        <f>IF(N728="snížená",J728,0)</f>
        <v>0</v>
      </c>
      <c r="BG728" s="91">
        <f>IF(N728="zákl. přenesená",J728,0)</f>
        <v>0</v>
      </c>
      <c r="BH728" s="91">
        <f>IF(N728="sníž. přenesená",J728,0)</f>
        <v>0</v>
      </c>
      <c r="BI728" s="91">
        <f>IF(N728="nulová",J728,0)</f>
        <v>0</v>
      </c>
      <c r="BJ728" s="7" t="s">
        <v>85</v>
      </c>
      <c r="BK728" s="91">
        <f>ROUND(I728*H728,2)</f>
        <v>0</v>
      </c>
      <c r="BL728" s="7" t="s">
        <v>274</v>
      </c>
      <c r="BM728" s="90" t="s">
        <v>1129</v>
      </c>
    </row>
    <row r="729" spans="2:65" s="14" customFormat="1" ht="24.2" customHeight="1" x14ac:dyDescent="0.2">
      <c r="B729" s="15"/>
      <c r="C729" s="80" t="s">
        <v>1130</v>
      </c>
      <c r="D729" s="80" t="s">
        <v>162</v>
      </c>
      <c r="E729" s="81" t="s">
        <v>1131</v>
      </c>
      <c r="F729" s="82" t="s">
        <v>1132</v>
      </c>
      <c r="G729" s="83" t="s">
        <v>525</v>
      </c>
      <c r="H729" s="84">
        <v>9</v>
      </c>
      <c r="I729" s="142"/>
      <c r="J729" s="85">
        <f>ROUND(I729*H729,2)</f>
        <v>0</v>
      </c>
      <c r="K729" s="82" t="s">
        <v>166</v>
      </c>
      <c r="L729" s="15"/>
      <c r="M729" s="86" t="s">
        <v>3</v>
      </c>
      <c r="N729" s="87" t="s">
        <v>44</v>
      </c>
      <c r="O729" s="88">
        <v>0.05</v>
      </c>
      <c r="P729" s="88">
        <f>O729*H729</f>
        <v>0.45</v>
      </c>
      <c r="Q729" s="88">
        <v>0</v>
      </c>
      <c r="R729" s="88">
        <f>Q729*H729</f>
        <v>0</v>
      </c>
      <c r="S729" s="88">
        <v>2.4E-2</v>
      </c>
      <c r="T729" s="89">
        <f>S729*H729</f>
        <v>0.216</v>
      </c>
      <c r="AR729" s="90" t="s">
        <v>274</v>
      </c>
      <c r="AT729" s="90" t="s">
        <v>162</v>
      </c>
      <c r="AU729" s="90" t="s">
        <v>85</v>
      </c>
      <c r="AY729" s="7" t="s">
        <v>160</v>
      </c>
      <c r="BE729" s="91">
        <f>IF(N729="základní",J729,0)</f>
        <v>0</v>
      </c>
      <c r="BF729" s="91">
        <f>IF(N729="snížená",J729,0)</f>
        <v>0</v>
      </c>
      <c r="BG729" s="91">
        <f>IF(N729="zákl. přenesená",J729,0)</f>
        <v>0</v>
      </c>
      <c r="BH729" s="91">
        <f>IF(N729="sníž. přenesená",J729,0)</f>
        <v>0</v>
      </c>
      <c r="BI729" s="91">
        <f>IF(N729="nulová",J729,0)</f>
        <v>0</v>
      </c>
      <c r="BJ729" s="7" t="s">
        <v>85</v>
      </c>
      <c r="BK729" s="91">
        <f>ROUND(I729*H729,2)</f>
        <v>0</v>
      </c>
      <c r="BL729" s="7" t="s">
        <v>274</v>
      </c>
      <c r="BM729" s="90" t="s">
        <v>1133</v>
      </c>
    </row>
    <row r="730" spans="2:65" s="14" customFormat="1" x14ac:dyDescent="0.2">
      <c r="B730" s="15"/>
      <c r="D730" s="92" t="s">
        <v>169</v>
      </c>
      <c r="F730" s="93" t="s">
        <v>1134</v>
      </c>
      <c r="I730" s="143"/>
      <c r="L730" s="15"/>
      <c r="M730" s="94"/>
      <c r="T730" s="95"/>
      <c r="AT730" s="7" t="s">
        <v>169</v>
      </c>
      <c r="AU730" s="7" t="s">
        <v>85</v>
      </c>
    </row>
    <row r="731" spans="2:65" s="96" customFormat="1" x14ac:dyDescent="0.2">
      <c r="B731" s="97"/>
      <c r="D731" s="98" t="s">
        <v>171</v>
      </c>
      <c r="E731" s="99" t="s">
        <v>3</v>
      </c>
      <c r="F731" s="100" t="s">
        <v>341</v>
      </c>
      <c r="H731" s="99" t="s">
        <v>3</v>
      </c>
      <c r="I731" s="144"/>
      <c r="L731" s="97"/>
      <c r="M731" s="101"/>
      <c r="T731" s="102"/>
      <c r="AT731" s="99" t="s">
        <v>171</v>
      </c>
      <c r="AU731" s="99" t="s">
        <v>85</v>
      </c>
      <c r="AV731" s="96" t="s">
        <v>80</v>
      </c>
      <c r="AW731" s="96" t="s">
        <v>33</v>
      </c>
      <c r="AX731" s="96" t="s">
        <v>72</v>
      </c>
      <c r="AY731" s="99" t="s">
        <v>160</v>
      </c>
    </row>
    <row r="732" spans="2:65" s="103" customFormat="1" x14ac:dyDescent="0.2">
      <c r="B732" s="104"/>
      <c r="D732" s="98" t="s">
        <v>171</v>
      </c>
      <c r="E732" s="105" t="s">
        <v>3</v>
      </c>
      <c r="F732" s="106" t="s">
        <v>80</v>
      </c>
      <c r="H732" s="107">
        <v>1</v>
      </c>
      <c r="I732" s="145"/>
      <c r="L732" s="104"/>
      <c r="M732" s="108"/>
      <c r="T732" s="109"/>
      <c r="AT732" s="105" t="s">
        <v>171</v>
      </c>
      <c r="AU732" s="105" t="s">
        <v>85</v>
      </c>
      <c r="AV732" s="103" t="s">
        <v>85</v>
      </c>
      <c r="AW732" s="103" t="s">
        <v>33</v>
      </c>
      <c r="AX732" s="103" t="s">
        <v>72</v>
      </c>
      <c r="AY732" s="105" t="s">
        <v>160</v>
      </c>
    </row>
    <row r="733" spans="2:65" s="96" customFormat="1" x14ac:dyDescent="0.2">
      <c r="B733" s="97"/>
      <c r="D733" s="98" t="s">
        <v>171</v>
      </c>
      <c r="E733" s="99" t="s">
        <v>3</v>
      </c>
      <c r="F733" s="100" t="s">
        <v>584</v>
      </c>
      <c r="H733" s="99" t="s">
        <v>3</v>
      </c>
      <c r="I733" s="144"/>
      <c r="L733" s="97"/>
      <c r="M733" s="101"/>
      <c r="T733" s="102"/>
      <c r="AT733" s="99" t="s">
        <v>171</v>
      </c>
      <c r="AU733" s="99" t="s">
        <v>85</v>
      </c>
      <c r="AV733" s="96" t="s">
        <v>80</v>
      </c>
      <c r="AW733" s="96" t="s">
        <v>33</v>
      </c>
      <c r="AX733" s="96" t="s">
        <v>72</v>
      </c>
      <c r="AY733" s="99" t="s">
        <v>160</v>
      </c>
    </row>
    <row r="734" spans="2:65" s="103" customFormat="1" x14ac:dyDescent="0.2">
      <c r="B734" s="104"/>
      <c r="D734" s="98" t="s">
        <v>171</v>
      </c>
      <c r="E734" s="105" t="s">
        <v>3</v>
      </c>
      <c r="F734" s="106" t="s">
        <v>1135</v>
      </c>
      <c r="H734" s="107">
        <v>3</v>
      </c>
      <c r="I734" s="145"/>
      <c r="L734" s="104"/>
      <c r="M734" s="108"/>
      <c r="T734" s="109"/>
      <c r="AT734" s="105" t="s">
        <v>171</v>
      </c>
      <c r="AU734" s="105" t="s">
        <v>85</v>
      </c>
      <c r="AV734" s="103" t="s">
        <v>85</v>
      </c>
      <c r="AW734" s="103" t="s">
        <v>33</v>
      </c>
      <c r="AX734" s="103" t="s">
        <v>72</v>
      </c>
      <c r="AY734" s="105" t="s">
        <v>160</v>
      </c>
    </row>
    <row r="735" spans="2:65" s="96" customFormat="1" x14ac:dyDescent="0.2">
      <c r="B735" s="97"/>
      <c r="D735" s="98" t="s">
        <v>171</v>
      </c>
      <c r="E735" s="99" t="s">
        <v>3</v>
      </c>
      <c r="F735" s="100" t="s">
        <v>593</v>
      </c>
      <c r="H735" s="99" t="s">
        <v>3</v>
      </c>
      <c r="I735" s="144"/>
      <c r="L735" s="97"/>
      <c r="M735" s="101"/>
      <c r="T735" s="102"/>
      <c r="AT735" s="99" t="s">
        <v>171</v>
      </c>
      <c r="AU735" s="99" t="s">
        <v>85</v>
      </c>
      <c r="AV735" s="96" t="s">
        <v>80</v>
      </c>
      <c r="AW735" s="96" t="s">
        <v>33</v>
      </c>
      <c r="AX735" s="96" t="s">
        <v>72</v>
      </c>
      <c r="AY735" s="99" t="s">
        <v>160</v>
      </c>
    </row>
    <row r="736" spans="2:65" s="103" customFormat="1" x14ac:dyDescent="0.2">
      <c r="B736" s="104"/>
      <c r="D736" s="98" t="s">
        <v>171</v>
      </c>
      <c r="E736" s="105" t="s">
        <v>3</v>
      </c>
      <c r="F736" s="106" t="s">
        <v>1136</v>
      </c>
      <c r="H736" s="107">
        <v>2</v>
      </c>
      <c r="I736" s="145"/>
      <c r="L736" s="104"/>
      <c r="M736" s="108"/>
      <c r="T736" s="109"/>
      <c r="AT736" s="105" t="s">
        <v>171</v>
      </c>
      <c r="AU736" s="105" t="s">
        <v>85</v>
      </c>
      <c r="AV736" s="103" t="s">
        <v>85</v>
      </c>
      <c r="AW736" s="103" t="s">
        <v>33</v>
      </c>
      <c r="AX736" s="103" t="s">
        <v>72</v>
      </c>
      <c r="AY736" s="105" t="s">
        <v>160</v>
      </c>
    </row>
    <row r="737" spans="2:65" s="96" customFormat="1" x14ac:dyDescent="0.2">
      <c r="B737" s="97"/>
      <c r="D737" s="98" t="s">
        <v>171</v>
      </c>
      <c r="E737" s="99" t="s">
        <v>3</v>
      </c>
      <c r="F737" s="100" t="s">
        <v>595</v>
      </c>
      <c r="H737" s="99" t="s">
        <v>3</v>
      </c>
      <c r="I737" s="144"/>
      <c r="L737" s="97"/>
      <c r="M737" s="101"/>
      <c r="T737" s="102"/>
      <c r="AT737" s="99" t="s">
        <v>171</v>
      </c>
      <c r="AU737" s="99" t="s">
        <v>85</v>
      </c>
      <c r="AV737" s="96" t="s">
        <v>80</v>
      </c>
      <c r="AW737" s="96" t="s">
        <v>33</v>
      </c>
      <c r="AX737" s="96" t="s">
        <v>72</v>
      </c>
      <c r="AY737" s="99" t="s">
        <v>160</v>
      </c>
    </row>
    <row r="738" spans="2:65" s="103" customFormat="1" x14ac:dyDescent="0.2">
      <c r="B738" s="104"/>
      <c r="D738" s="98" t="s">
        <v>171</v>
      </c>
      <c r="E738" s="105" t="s">
        <v>3</v>
      </c>
      <c r="F738" s="106" t="s">
        <v>1135</v>
      </c>
      <c r="H738" s="107">
        <v>3</v>
      </c>
      <c r="I738" s="145"/>
      <c r="L738" s="104"/>
      <c r="M738" s="108"/>
      <c r="T738" s="109"/>
      <c r="AT738" s="105" t="s">
        <v>171</v>
      </c>
      <c r="AU738" s="105" t="s">
        <v>85</v>
      </c>
      <c r="AV738" s="103" t="s">
        <v>85</v>
      </c>
      <c r="AW738" s="103" t="s">
        <v>33</v>
      </c>
      <c r="AX738" s="103" t="s">
        <v>72</v>
      </c>
      <c r="AY738" s="105" t="s">
        <v>160</v>
      </c>
    </row>
    <row r="739" spans="2:65" s="110" customFormat="1" x14ac:dyDescent="0.2">
      <c r="B739" s="111"/>
      <c r="D739" s="98" t="s">
        <v>171</v>
      </c>
      <c r="E739" s="112" t="s">
        <v>3</v>
      </c>
      <c r="F739" s="113" t="s">
        <v>182</v>
      </c>
      <c r="H739" s="114">
        <v>9</v>
      </c>
      <c r="I739" s="146"/>
      <c r="L739" s="111"/>
      <c r="M739" s="115"/>
      <c r="T739" s="116"/>
      <c r="AT739" s="112" t="s">
        <v>171</v>
      </c>
      <c r="AU739" s="112" t="s">
        <v>85</v>
      </c>
      <c r="AV739" s="110" t="s">
        <v>167</v>
      </c>
      <c r="AW739" s="110" t="s">
        <v>33</v>
      </c>
      <c r="AX739" s="110" t="s">
        <v>80</v>
      </c>
      <c r="AY739" s="112" t="s">
        <v>160</v>
      </c>
    </row>
    <row r="740" spans="2:65" s="14" customFormat="1" ht="24.2" customHeight="1" x14ac:dyDescent="0.2">
      <c r="B740" s="15"/>
      <c r="C740" s="80" t="s">
        <v>1137</v>
      </c>
      <c r="D740" s="80" t="s">
        <v>162</v>
      </c>
      <c r="E740" s="81" t="s">
        <v>1138</v>
      </c>
      <c r="F740" s="82" t="s">
        <v>1139</v>
      </c>
      <c r="G740" s="83" t="s">
        <v>525</v>
      </c>
      <c r="H740" s="84">
        <v>1</v>
      </c>
      <c r="I740" s="142"/>
      <c r="J740" s="85">
        <f>ROUND(I740*H740,2)</f>
        <v>0</v>
      </c>
      <c r="K740" s="82" t="s">
        <v>166</v>
      </c>
      <c r="L740" s="15"/>
      <c r="M740" s="86" t="s">
        <v>3</v>
      </c>
      <c r="N740" s="87" t="s">
        <v>44</v>
      </c>
      <c r="O740" s="88">
        <v>0.09</v>
      </c>
      <c r="P740" s="88">
        <f>O740*H740</f>
        <v>0.09</v>
      </c>
      <c r="Q740" s="88">
        <v>0</v>
      </c>
      <c r="R740" s="88">
        <f>Q740*H740</f>
        <v>0</v>
      </c>
      <c r="S740" s="88">
        <v>2.8000000000000001E-2</v>
      </c>
      <c r="T740" s="89">
        <f>S740*H740</f>
        <v>2.8000000000000001E-2</v>
      </c>
      <c r="AR740" s="90" t="s">
        <v>274</v>
      </c>
      <c r="AT740" s="90" t="s">
        <v>162</v>
      </c>
      <c r="AU740" s="90" t="s">
        <v>85</v>
      </c>
      <c r="AY740" s="7" t="s">
        <v>160</v>
      </c>
      <c r="BE740" s="91">
        <f>IF(N740="základní",J740,0)</f>
        <v>0</v>
      </c>
      <c r="BF740" s="91">
        <f>IF(N740="snížená",J740,0)</f>
        <v>0</v>
      </c>
      <c r="BG740" s="91">
        <f>IF(N740="zákl. přenesená",J740,0)</f>
        <v>0</v>
      </c>
      <c r="BH740" s="91">
        <f>IF(N740="sníž. přenesená",J740,0)</f>
        <v>0</v>
      </c>
      <c r="BI740" s="91">
        <f>IF(N740="nulová",J740,0)</f>
        <v>0</v>
      </c>
      <c r="BJ740" s="7" t="s">
        <v>85</v>
      </c>
      <c r="BK740" s="91">
        <f>ROUND(I740*H740,2)</f>
        <v>0</v>
      </c>
      <c r="BL740" s="7" t="s">
        <v>274</v>
      </c>
      <c r="BM740" s="90" t="s">
        <v>1140</v>
      </c>
    </row>
    <row r="741" spans="2:65" s="14" customFormat="1" x14ac:dyDescent="0.2">
      <c r="B741" s="15"/>
      <c r="D741" s="92" t="s">
        <v>169</v>
      </c>
      <c r="F741" s="93" t="s">
        <v>1141</v>
      </c>
      <c r="I741" s="143"/>
      <c r="L741" s="15"/>
      <c r="M741" s="94"/>
      <c r="T741" s="95"/>
      <c r="AT741" s="7" t="s">
        <v>169</v>
      </c>
      <c r="AU741" s="7" t="s">
        <v>85</v>
      </c>
    </row>
    <row r="742" spans="2:65" s="96" customFormat="1" x14ac:dyDescent="0.2">
      <c r="B742" s="97"/>
      <c r="D742" s="98" t="s">
        <v>171</v>
      </c>
      <c r="E742" s="99" t="s">
        <v>3</v>
      </c>
      <c r="F742" s="100" t="s">
        <v>584</v>
      </c>
      <c r="H742" s="99" t="s">
        <v>3</v>
      </c>
      <c r="I742" s="144"/>
      <c r="L742" s="97"/>
      <c r="M742" s="101"/>
      <c r="T742" s="102"/>
      <c r="AT742" s="99" t="s">
        <v>171</v>
      </c>
      <c r="AU742" s="99" t="s">
        <v>85</v>
      </c>
      <c r="AV742" s="96" t="s">
        <v>80</v>
      </c>
      <c r="AW742" s="96" t="s">
        <v>33</v>
      </c>
      <c r="AX742" s="96" t="s">
        <v>72</v>
      </c>
      <c r="AY742" s="99" t="s">
        <v>160</v>
      </c>
    </row>
    <row r="743" spans="2:65" s="103" customFormat="1" x14ac:dyDescent="0.2">
      <c r="B743" s="104"/>
      <c r="D743" s="98" t="s">
        <v>171</v>
      </c>
      <c r="E743" s="105" t="s">
        <v>3</v>
      </c>
      <c r="F743" s="106" t="s">
        <v>80</v>
      </c>
      <c r="H743" s="107">
        <v>1</v>
      </c>
      <c r="I743" s="145"/>
      <c r="L743" s="104"/>
      <c r="M743" s="108"/>
      <c r="T743" s="109"/>
      <c r="AT743" s="105" t="s">
        <v>171</v>
      </c>
      <c r="AU743" s="105" t="s">
        <v>85</v>
      </c>
      <c r="AV743" s="103" t="s">
        <v>85</v>
      </c>
      <c r="AW743" s="103" t="s">
        <v>33</v>
      </c>
      <c r="AX743" s="103" t="s">
        <v>80</v>
      </c>
      <c r="AY743" s="105" t="s">
        <v>160</v>
      </c>
    </row>
    <row r="744" spans="2:65" s="14" customFormat="1" ht="49.15" customHeight="1" x14ac:dyDescent="0.2">
      <c r="B744" s="15"/>
      <c r="C744" s="80" t="s">
        <v>1142</v>
      </c>
      <c r="D744" s="80" t="s">
        <v>162</v>
      </c>
      <c r="E744" s="81" t="s">
        <v>1143</v>
      </c>
      <c r="F744" s="82" t="s">
        <v>1144</v>
      </c>
      <c r="G744" s="83" t="s">
        <v>198</v>
      </c>
      <c r="H744" s="84">
        <v>0.55700000000000005</v>
      </c>
      <c r="I744" s="142"/>
      <c r="J744" s="85">
        <f>ROUND(I744*H744,2)</f>
        <v>0</v>
      </c>
      <c r="K744" s="82" t="s">
        <v>166</v>
      </c>
      <c r="L744" s="15"/>
      <c r="M744" s="86" t="s">
        <v>3</v>
      </c>
      <c r="N744" s="87" t="s">
        <v>44</v>
      </c>
      <c r="O744" s="88">
        <v>2.4470000000000001</v>
      </c>
      <c r="P744" s="88">
        <f>O744*H744</f>
        <v>1.3629790000000002</v>
      </c>
      <c r="Q744" s="88">
        <v>0</v>
      </c>
      <c r="R744" s="88">
        <f>Q744*H744</f>
        <v>0</v>
      </c>
      <c r="S744" s="88">
        <v>0</v>
      </c>
      <c r="T744" s="89">
        <f>S744*H744</f>
        <v>0</v>
      </c>
      <c r="AR744" s="90" t="s">
        <v>274</v>
      </c>
      <c r="AT744" s="90" t="s">
        <v>162</v>
      </c>
      <c r="AU744" s="90" t="s">
        <v>85</v>
      </c>
      <c r="AY744" s="7" t="s">
        <v>160</v>
      </c>
      <c r="BE744" s="91">
        <f>IF(N744="základní",J744,0)</f>
        <v>0</v>
      </c>
      <c r="BF744" s="91">
        <f>IF(N744="snížená",J744,0)</f>
        <v>0</v>
      </c>
      <c r="BG744" s="91">
        <f>IF(N744="zákl. přenesená",J744,0)</f>
        <v>0</v>
      </c>
      <c r="BH744" s="91">
        <f>IF(N744="sníž. přenesená",J744,0)</f>
        <v>0</v>
      </c>
      <c r="BI744" s="91">
        <f>IF(N744="nulová",J744,0)</f>
        <v>0</v>
      </c>
      <c r="BJ744" s="7" t="s">
        <v>85</v>
      </c>
      <c r="BK744" s="91">
        <f>ROUND(I744*H744,2)</f>
        <v>0</v>
      </c>
      <c r="BL744" s="7" t="s">
        <v>274</v>
      </c>
      <c r="BM744" s="90" t="s">
        <v>1145</v>
      </c>
    </row>
    <row r="745" spans="2:65" s="14" customFormat="1" x14ac:dyDescent="0.2">
      <c r="B745" s="15"/>
      <c r="D745" s="92" t="s">
        <v>169</v>
      </c>
      <c r="F745" s="93" t="s">
        <v>1146</v>
      </c>
      <c r="I745" s="143"/>
      <c r="L745" s="15"/>
      <c r="M745" s="94"/>
      <c r="T745" s="95"/>
      <c r="AT745" s="7" t="s">
        <v>169</v>
      </c>
      <c r="AU745" s="7" t="s">
        <v>85</v>
      </c>
    </row>
    <row r="746" spans="2:65" s="68" customFormat="1" ht="22.9" customHeight="1" x14ac:dyDescent="0.2">
      <c r="B746" s="69"/>
      <c r="D746" s="70" t="s">
        <v>71</v>
      </c>
      <c r="E746" s="78" t="s">
        <v>1147</v>
      </c>
      <c r="F746" s="78" t="s">
        <v>1148</v>
      </c>
      <c r="I746" s="147"/>
      <c r="J746" s="79">
        <f>BK746</f>
        <v>0</v>
      </c>
      <c r="L746" s="69"/>
      <c r="M746" s="73"/>
      <c r="P746" s="74">
        <f>SUM(P747:P775)</f>
        <v>3945.76451</v>
      </c>
      <c r="R746" s="74">
        <f>SUM(R747:R775)</f>
        <v>0.93562603</v>
      </c>
      <c r="T746" s="75">
        <f>SUM(T747:T775)</f>
        <v>0</v>
      </c>
      <c r="AR746" s="70" t="s">
        <v>85</v>
      </c>
      <c r="AT746" s="76" t="s">
        <v>71</v>
      </c>
      <c r="AU746" s="76" t="s">
        <v>80</v>
      </c>
      <c r="AY746" s="70" t="s">
        <v>160</v>
      </c>
      <c r="BK746" s="77">
        <f>SUM(BK747:BK775)</f>
        <v>0</v>
      </c>
    </row>
    <row r="747" spans="2:65" s="14" customFormat="1" ht="24.2" customHeight="1" x14ac:dyDescent="0.2">
      <c r="B747" s="15"/>
      <c r="C747" s="80" t="s">
        <v>1149</v>
      </c>
      <c r="D747" s="80" t="s">
        <v>162</v>
      </c>
      <c r="E747" s="81" t="s">
        <v>1150</v>
      </c>
      <c r="F747" s="82" t="s">
        <v>1151</v>
      </c>
      <c r="G747" s="83" t="s">
        <v>1152</v>
      </c>
      <c r="H747" s="84">
        <v>1.474</v>
      </c>
      <c r="I747" s="142"/>
      <c r="J747" s="85">
        <f>ROUND(I747*H747,2)</f>
        <v>0</v>
      </c>
      <c r="K747" s="82" t="s">
        <v>166</v>
      </c>
      <c r="L747" s="15"/>
      <c r="M747" s="86" t="s">
        <v>3</v>
      </c>
      <c r="N747" s="87" t="s">
        <v>44</v>
      </c>
      <c r="O747" s="88">
        <v>0</v>
      </c>
      <c r="P747" s="88">
        <f>O747*H747</f>
        <v>0</v>
      </c>
      <c r="Q747" s="88">
        <v>0</v>
      </c>
      <c r="R747" s="88">
        <f>Q747*H747</f>
        <v>0</v>
      </c>
      <c r="S747" s="88">
        <v>0</v>
      </c>
      <c r="T747" s="89">
        <f>S747*H747</f>
        <v>0</v>
      </c>
      <c r="AR747" s="90" t="s">
        <v>274</v>
      </c>
      <c r="AT747" s="90" t="s">
        <v>162</v>
      </c>
      <c r="AU747" s="90" t="s">
        <v>85</v>
      </c>
      <c r="AY747" s="7" t="s">
        <v>160</v>
      </c>
      <c r="BE747" s="91">
        <f>IF(N747="základní",J747,0)</f>
        <v>0</v>
      </c>
      <c r="BF747" s="91">
        <f>IF(N747="snížená",J747,0)</f>
        <v>0</v>
      </c>
      <c r="BG747" s="91">
        <f>IF(N747="zákl. přenesená",J747,0)</f>
        <v>0</v>
      </c>
      <c r="BH747" s="91">
        <f>IF(N747="sníž. přenesená",J747,0)</f>
        <v>0</v>
      </c>
      <c r="BI747" s="91">
        <f>IF(N747="nulová",J747,0)</f>
        <v>0</v>
      </c>
      <c r="BJ747" s="7" t="s">
        <v>85</v>
      </c>
      <c r="BK747" s="91">
        <f>ROUND(I747*H747,2)</f>
        <v>0</v>
      </c>
      <c r="BL747" s="7" t="s">
        <v>274</v>
      </c>
      <c r="BM747" s="90" t="s">
        <v>1153</v>
      </c>
    </row>
    <row r="748" spans="2:65" s="14" customFormat="1" x14ac:dyDescent="0.2">
      <c r="B748" s="15"/>
      <c r="D748" s="92" t="s">
        <v>169</v>
      </c>
      <c r="F748" s="93" t="s">
        <v>1154</v>
      </c>
      <c r="I748" s="143"/>
      <c r="L748" s="15"/>
      <c r="M748" s="94"/>
      <c r="T748" s="95"/>
      <c r="AT748" s="7" t="s">
        <v>169</v>
      </c>
      <c r="AU748" s="7" t="s">
        <v>85</v>
      </c>
    </row>
    <row r="749" spans="2:65" s="103" customFormat="1" x14ac:dyDescent="0.2">
      <c r="B749" s="104"/>
      <c r="D749" s="98" t="s">
        <v>171</v>
      </c>
      <c r="E749" s="105" t="s">
        <v>3</v>
      </c>
      <c r="F749" s="106" t="s">
        <v>1155</v>
      </c>
      <c r="H749" s="107">
        <v>1.474</v>
      </c>
      <c r="I749" s="145"/>
      <c r="L749" s="104"/>
      <c r="M749" s="108"/>
      <c r="T749" s="109"/>
      <c r="AT749" s="105" t="s">
        <v>171</v>
      </c>
      <c r="AU749" s="105" t="s">
        <v>85</v>
      </c>
      <c r="AV749" s="103" t="s">
        <v>85</v>
      </c>
      <c r="AW749" s="103" t="s">
        <v>33</v>
      </c>
      <c r="AX749" s="103" t="s">
        <v>80</v>
      </c>
      <c r="AY749" s="105" t="s">
        <v>160</v>
      </c>
    </row>
    <row r="750" spans="2:65" s="14" customFormat="1" ht="24.2" customHeight="1" x14ac:dyDescent="0.2">
      <c r="B750" s="15"/>
      <c r="C750" s="80" t="s">
        <v>1156</v>
      </c>
      <c r="D750" s="80" t="s">
        <v>162</v>
      </c>
      <c r="E750" s="81" t="s">
        <v>1157</v>
      </c>
      <c r="F750" s="82" t="s">
        <v>1158</v>
      </c>
      <c r="G750" s="83" t="s">
        <v>525</v>
      </c>
      <c r="H750" s="84">
        <v>0.73699999999999999</v>
      </c>
      <c r="I750" s="142"/>
      <c r="J750" s="85">
        <f>ROUND(I750*H750,2)</f>
        <v>0</v>
      </c>
      <c r="K750" s="82" t="s">
        <v>166</v>
      </c>
      <c r="L750" s="15"/>
      <c r="M750" s="86" t="s">
        <v>3</v>
      </c>
      <c r="N750" s="87" t="s">
        <v>44</v>
      </c>
      <c r="O750" s="88">
        <v>13.65</v>
      </c>
      <c r="P750" s="88">
        <f>O750*H750</f>
        <v>10.06005</v>
      </c>
      <c r="Q750" s="88">
        <v>0</v>
      </c>
      <c r="R750" s="88">
        <f>Q750*H750</f>
        <v>0</v>
      </c>
      <c r="S750" s="88">
        <v>0</v>
      </c>
      <c r="T750" s="89">
        <f>S750*H750</f>
        <v>0</v>
      </c>
      <c r="AR750" s="90" t="s">
        <v>274</v>
      </c>
      <c r="AT750" s="90" t="s">
        <v>162</v>
      </c>
      <c r="AU750" s="90" t="s">
        <v>85</v>
      </c>
      <c r="AY750" s="7" t="s">
        <v>160</v>
      </c>
      <c r="BE750" s="91">
        <f>IF(N750="základní",J750,0)</f>
        <v>0</v>
      </c>
      <c r="BF750" s="91">
        <f>IF(N750="snížená",J750,0)</f>
        <v>0</v>
      </c>
      <c r="BG750" s="91">
        <f>IF(N750="zákl. přenesená",J750,0)</f>
        <v>0</v>
      </c>
      <c r="BH750" s="91">
        <f>IF(N750="sníž. přenesená",J750,0)</f>
        <v>0</v>
      </c>
      <c r="BI750" s="91">
        <f>IF(N750="nulová",J750,0)</f>
        <v>0</v>
      </c>
      <c r="BJ750" s="7" t="s">
        <v>85</v>
      </c>
      <c r="BK750" s="91">
        <f>ROUND(I750*H750,2)</f>
        <v>0</v>
      </c>
      <c r="BL750" s="7" t="s">
        <v>274</v>
      </c>
      <c r="BM750" s="90" t="s">
        <v>1159</v>
      </c>
    </row>
    <row r="751" spans="2:65" s="14" customFormat="1" x14ac:dyDescent="0.2">
      <c r="B751" s="15"/>
      <c r="D751" s="92" t="s">
        <v>169</v>
      </c>
      <c r="F751" s="93" t="s">
        <v>1160</v>
      </c>
      <c r="I751" s="143"/>
      <c r="L751" s="15"/>
      <c r="M751" s="94"/>
      <c r="T751" s="95"/>
      <c r="AT751" s="7" t="s">
        <v>169</v>
      </c>
      <c r="AU751" s="7" t="s">
        <v>85</v>
      </c>
    </row>
    <row r="752" spans="2:65" s="96" customFormat="1" x14ac:dyDescent="0.2">
      <c r="B752" s="97"/>
      <c r="D752" s="98" t="s">
        <v>171</v>
      </c>
      <c r="E752" s="99" t="s">
        <v>3</v>
      </c>
      <c r="F752" s="100" t="s">
        <v>1161</v>
      </c>
      <c r="H752" s="99" t="s">
        <v>3</v>
      </c>
      <c r="I752" s="144"/>
      <c r="L752" s="97"/>
      <c r="M752" s="101"/>
      <c r="T752" s="102"/>
      <c r="AT752" s="99" t="s">
        <v>171</v>
      </c>
      <c r="AU752" s="99" t="s">
        <v>85</v>
      </c>
      <c r="AV752" s="96" t="s">
        <v>80</v>
      </c>
      <c r="AW752" s="96" t="s">
        <v>33</v>
      </c>
      <c r="AX752" s="96" t="s">
        <v>72</v>
      </c>
      <c r="AY752" s="99" t="s">
        <v>160</v>
      </c>
    </row>
    <row r="753" spans="2:65" s="103" customFormat="1" x14ac:dyDescent="0.2">
      <c r="B753" s="104"/>
      <c r="D753" s="98" t="s">
        <v>171</v>
      </c>
      <c r="E753" s="105" t="s">
        <v>3</v>
      </c>
      <c r="F753" s="106" t="s">
        <v>1162</v>
      </c>
      <c r="H753" s="107">
        <v>0.73699999999999999</v>
      </c>
      <c r="I753" s="145"/>
      <c r="L753" s="104"/>
      <c r="M753" s="108"/>
      <c r="T753" s="109"/>
      <c r="AT753" s="105" t="s">
        <v>171</v>
      </c>
      <c r="AU753" s="105" t="s">
        <v>85</v>
      </c>
      <c r="AV753" s="103" t="s">
        <v>85</v>
      </c>
      <c r="AW753" s="103" t="s">
        <v>33</v>
      </c>
      <c r="AX753" s="103" t="s">
        <v>80</v>
      </c>
      <c r="AY753" s="105" t="s">
        <v>160</v>
      </c>
    </row>
    <row r="754" spans="2:65" s="14" customFormat="1" ht="24.2" customHeight="1" x14ac:dyDescent="0.2">
      <c r="B754" s="15"/>
      <c r="C754" s="117" t="s">
        <v>1163</v>
      </c>
      <c r="D754" s="117" t="s">
        <v>344</v>
      </c>
      <c r="E754" s="118" t="s">
        <v>1164</v>
      </c>
      <c r="F754" s="119" t="s">
        <v>1165</v>
      </c>
      <c r="G754" s="120" t="s">
        <v>212</v>
      </c>
      <c r="H754" s="121">
        <v>0.73699999999999999</v>
      </c>
      <c r="I754" s="148"/>
      <c r="J754" s="122">
        <f>ROUND(I754*H754,2)</f>
        <v>0</v>
      </c>
      <c r="K754" s="119" t="s">
        <v>166</v>
      </c>
      <c r="L754" s="123"/>
      <c r="M754" s="124" t="s">
        <v>3</v>
      </c>
      <c r="N754" s="125" t="s">
        <v>44</v>
      </c>
      <c r="O754" s="88">
        <v>0</v>
      </c>
      <c r="P754" s="88">
        <f>O754*H754</f>
        <v>0</v>
      </c>
      <c r="Q754" s="88">
        <v>3.8289999999999998E-2</v>
      </c>
      <c r="R754" s="88">
        <f>Q754*H754</f>
        <v>2.8219729999999998E-2</v>
      </c>
      <c r="S754" s="88">
        <v>0</v>
      </c>
      <c r="T754" s="89">
        <f>S754*H754</f>
        <v>0</v>
      </c>
      <c r="AR754" s="90" t="s">
        <v>401</v>
      </c>
      <c r="AT754" s="90" t="s">
        <v>344</v>
      </c>
      <c r="AU754" s="90" t="s">
        <v>85</v>
      </c>
      <c r="AY754" s="7" t="s">
        <v>160</v>
      </c>
      <c r="BE754" s="91">
        <f>IF(N754="základní",J754,0)</f>
        <v>0</v>
      </c>
      <c r="BF754" s="91">
        <f>IF(N754="snížená",J754,0)</f>
        <v>0</v>
      </c>
      <c r="BG754" s="91">
        <f>IF(N754="zákl. přenesená",J754,0)</f>
        <v>0</v>
      </c>
      <c r="BH754" s="91">
        <f>IF(N754="sníž. přenesená",J754,0)</f>
        <v>0</v>
      </c>
      <c r="BI754" s="91">
        <f>IF(N754="nulová",J754,0)</f>
        <v>0</v>
      </c>
      <c r="BJ754" s="7" t="s">
        <v>85</v>
      </c>
      <c r="BK754" s="91">
        <f>ROUND(I754*H754,2)</f>
        <v>0</v>
      </c>
      <c r="BL754" s="7" t="s">
        <v>274</v>
      </c>
      <c r="BM754" s="90" t="s">
        <v>1166</v>
      </c>
    </row>
    <row r="755" spans="2:65" s="14" customFormat="1" ht="24.2" customHeight="1" x14ac:dyDescent="0.2">
      <c r="B755" s="15"/>
      <c r="C755" s="80" t="s">
        <v>1167</v>
      </c>
      <c r="D755" s="80" t="s">
        <v>162</v>
      </c>
      <c r="E755" s="81" t="s">
        <v>1168</v>
      </c>
      <c r="F755" s="82" t="s">
        <v>1169</v>
      </c>
      <c r="G755" s="83" t="s">
        <v>525</v>
      </c>
      <c r="H755" s="84">
        <v>9</v>
      </c>
      <c r="I755" s="142"/>
      <c r="J755" s="85">
        <f>ROUND(I755*H755,2)</f>
        <v>0</v>
      </c>
      <c r="K755" s="82" t="s">
        <v>166</v>
      </c>
      <c r="L755" s="15"/>
      <c r="M755" s="86" t="s">
        <v>3</v>
      </c>
      <c r="N755" s="87" t="s">
        <v>44</v>
      </c>
      <c r="O755" s="88">
        <v>3.82</v>
      </c>
      <c r="P755" s="88">
        <f>O755*H755</f>
        <v>34.379999999999995</v>
      </c>
      <c r="Q755" s="88">
        <v>3.3E-4</v>
      </c>
      <c r="R755" s="88">
        <f>Q755*H755</f>
        <v>2.97E-3</v>
      </c>
      <c r="S755" s="88">
        <v>0</v>
      </c>
      <c r="T755" s="89">
        <f>S755*H755</f>
        <v>0</v>
      </c>
      <c r="AR755" s="90" t="s">
        <v>274</v>
      </c>
      <c r="AT755" s="90" t="s">
        <v>162</v>
      </c>
      <c r="AU755" s="90" t="s">
        <v>85</v>
      </c>
      <c r="AY755" s="7" t="s">
        <v>160</v>
      </c>
      <c r="BE755" s="91">
        <f>IF(N755="základní",J755,0)</f>
        <v>0</v>
      </c>
      <c r="BF755" s="91">
        <f>IF(N755="snížená",J755,0)</f>
        <v>0</v>
      </c>
      <c r="BG755" s="91">
        <f>IF(N755="zákl. přenesená",J755,0)</f>
        <v>0</v>
      </c>
      <c r="BH755" s="91">
        <f>IF(N755="sníž. přenesená",J755,0)</f>
        <v>0</v>
      </c>
      <c r="BI755" s="91">
        <f>IF(N755="nulová",J755,0)</f>
        <v>0</v>
      </c>
      <c r="BJ755" s="7" t="s">
        <v>85</v>
      </c>
      <c r="BK755" s="91">
        <f>ROUND(I755*H755,2)</f>
        <v>0</v>
      </c>
      <c r="BL755" s="7" t="s">
        <v>274</v>
      </c>
      <c r="BM755" s="90" t="s">
        <v>1170</v>
      </c>
    </row>
    <row r="756" spans="2:65" s="14" customFormat="1" x14ac:dyDescent="0.2">
      <c r="B756" s="15"/>
      <c r="D756" s="92" t="s">
        <v>169</v>
      </c>
      <c r="F756" s="93" t="s">
        <v>1171</v>
      </c>
      <c r="I756" s="143"/>
      <c r="L756" s="15"/>
      <c r="M756" s="94"/>
      <c r="T756" s="95"/>
      <c r="AT756" s="7" t="s">
        <v>169</v>
      </c>
      <c r="AU756" s="7" t="s">
        <v>85</v>
      </c>
    </row>
    <row r="757" spans="2:65" s="96" customFormat="1" x14ac:dyDescent="0.2">
      <c r="B757" s="97"/>
      <c r="D757" s="98" t="s">
        <v>171</v>
      </c>
      <c r="E757" s="99" t="s">
        <v>3</v>
      </c>
      <c r="F757" s="100" t="s">
        <v>1172</v>
      </c>
      <c r="H757" s="99" t="s">
        <v>3</v>
      </c>
      <c r="I757" s="144"/>
      <c r="L757" s="97"/>
      <c r="M757" s="101"/>
      <c r="T757" s="102"/>
      <c r="AT757" s="99" t="s">
        <v>171</v>
      </c>
      <c r="AU757" s="99" t="s">
        <v>85</v>
      </c>
      <c r="AV757" s="96" t="s">
        <v>80</v>
      </c>
      <c r="AW757" s="96" t="s">
        <v>33</v>
      </c>
      <c r="AX757" s="96" t="s">
        <v>72</v>
      </c>
      <c r="AY757" s="99" t="s">
        <v>160</v>
      </c>
    </row>
    <row r="758" spans="2:65" s="103" customFormat="1" x14ac:dyDescent="0.2">
      <c r="B758" s="104"/>
      <c r="D758" s="98" t="s">
        <v>171</v>
      </c>
      <c r="E758" s="105" t="s">
        <v>3</v>
      </c>
      <c r="F758" s="106" t="s">
        <v>228</v>
      </c>
      <c r="H758" s="107">
        <v>9</v>
      </c>
      <c r="I758" s="145"/>
      <c r="L758" s="104"/>
      <c r="M758" s="108"/>
      <c r="T758" s="109"/>
      <c r="AT758" s="105" t="s">
        <v>171</v>
      </c>
      <c r="AU758" s="105" t="s">
        <v>85</v>
      </c>
      <c r="AV758" s="103" t="s">
        <v>85</v>
      </c>
      <c r="AW758" s="103" t="s">
        <v>33</v>
      </c>
      <c r="AX758" s="103" t="s">
        <v>80</v>
      </c>
      <c r="AY758" s="105" t="s">
        <v>160</v>
      </c>
    </row>
    <row r="759" spans="2:65" s="14" customFormat="1" ht="33" customHeight="1" x14ac:dyDescent="0.2">
      <c r="B759" s="15"/>
      <c r="C759" s="117" t="s">
        <v>1173</v>
      </c>
      <c r="D759" s="117" t="s">
        <v>344</v>
      </c>
      <c r="E759" s="118" t="s">
        <v>1174</v>
      </c>
      <c r="F759" s="119" t="s">
        <v>1175</v>
      </c>
      <c r="G759" s="120" t="s">
        <v>525</v>
      </c>
      <c r="H759" s="121">
        <v>6</v>
      </c>
      <c r="I759" s="148"/>
      <c r="J759" s="122">
        <f>ROUND(I759*H759,2)</f>
        <v>0</v>
      </c>
      <c r="K759" s="119" t="s">
        <v>166</v>
      </c>
      <c r="L759" s="123"/>
      <c r="M759" s="124" t="s">
        <v>3</v>
      </c>
      <c r="N759" s="125" t="s">
        <v>44</v>
      </c>
      <c r="O759" s="88">
        <v>0</v>
      </c>
      <c r="P759" s="88">
        <f>O759*H759</f>
        <v>0</v>
      </c>
      <c r="Q759" s="88">
        <v>8.4000000000000005E-2</v>
      </c>
      <c r="R759" s="88">
        <f>Q759*H759</f>
        <v>0.504</v>
      </c>
      <c r="S759" s="88">
        <v>0</v>
      </c>
      <c r="T759" s="89">
        <f>S759*H759</f>
        <v>0</v>
      </c>
      <c r="AR759" s="90" t="s">
        <v>401</v>
      </c>
      <c r="AT759" s="90" t="s">
        <v>344</v>
      </c>
      <c r="AU759" s="90" t="s">
        <v>85</v>
      </c>
      <c r="AY759" s="7" t="s">
        <v>160</v>
      </c>
      <c r="BE759" s="91">
        <f>IF(N759="základní",J759,0)</f>
        <v>0</v>
      </c>
      <c r="BF759" s="91">
        <f>IF(N759="snížená",J759,0)</f>
        <v>0</v>
      </c>
      <c r="BG759" s="91">
        <f>IF(N759="zákl. přenesená",J759,0)</f>
        <v>0</v>
      </c>
      <c r="BH759" s="91">
        <f>IF(N759="sníž. přenesená",J759,0)</f>
        <v>0</v>
      </c>
      <c r="BI759" s="91">
        <f>IF(N759="nulová",J759,0)</f>
        <v>0</v>
      </c>
      <c r="BJ759" s="7" t="s">
        <v>85</v>
      </c>
      <c r="BK759" s="91">
        <f>ROUND(I759*H759,2)</f>
        <v>0</v>
      </c>
      <c r="BL759" s="7" t="s">
        <v>274</v>
      </c>
      <c r="BM759" s="90" t="s">
        <v>1176</v>
      </c>
    </row>
    <row r="760" spans="2:65" s="14" customFormat="1" ht="33" customHeight="1" x14ac:dyDescent="0.2">
      <c r="B760" s="15"/>
      <c r="C760" s="117" t="s">
        <v>1177</v>
      </c>
      <c r="D760" s="117" t="s">
        <v>344</v>
      </c>
      <c r="E760" s="118" t="s">
        <v>1178</v>
      </c>
      <c r="F760" s="119" t="s">
        <v>1179</v>
      </c>
      <c r="G760" s="120" t="s">
        <v>525</v>
      </c>
      <c r="H760" s="121">
        <v>3</v>
      </c>
      <c r="I760" s="148"/>
      <c r="J760" s="122">
        <f>ROUND(I760*H760,2)</f>
        <v>0</v>
      </c>
      <c r="K760" s="119" t="s">
        <v>166</v>
      </c>
      <c r="L760" s="123"/>
      <c r="M760" s="124" t="s">
        <v>3</v>
      </c>
      <c r="N760" s="125" t="s">
        <v>44</v>
      </c>
      <c r="O760" s="88">
        <v>0</v>
      </c>
      <c r="P760" s="88">
        <f>O760*H760</f>
        <v>0</v>
      </c>
      <c r="Q760" s="88">
        <v>7.6999999999999999E-2</v>
      </c>
      <c r="R760" s="88">
        <f>Q760*H760</f>
        <v>0.23099999999999998</v>
      </c>
      <c r="S760" s="88">
        <v>0</v>
      </c>
      <c r="T760" s="89">
        <f>S760*H760</f>
        <v>0</v>
      </c>
      <c r="AR760" s="90" t="s">
        <v>401</v>
      </c>
      <c r="AT760" s="90" t="s">
        <v>344</v>
      </c>
      <c r="AU760" s="90" t="s">
        <v>85</v>
      </c>
      <c r="AY760" s="7" t="s">
        <v>160</v>
      </c>
      <c r="BE760" s="91">
        <f>IF(N760="základní",J760,0)</f>
        <v>0</v>
      </c>
      <c r="BF760" s="91">
        <f>IF(N760="snížená",J760,0)</f>
        <v>0</v>
      </c>
      <c r="BG760" s="91">
        <f>IF(N760="zákl. přenesená",J760,0)</f>
        <v>0</v>
      </c>
      <c r="BH760" s="91">
        <f>IF(N760="sníž. přenesená",J760,0)</f>
        <v>0</v>
      </c>
      <c r="BI760" s="91">
        <f>IF(N760="nulová",J760,0)</f>
        <v>0</v>
      </c>
      <c r="BJ760" s="7" t="s">
        <v>85</v>
      </c>
      <c r="BK760" s="91">
        <f>ROUND(I760*H760,2)</f>
        <v>0</v>
      </c>
      <c r="BL760" s="7" t="s">
        <v>274</v>
      </c>
      <c r="BM760" s="90" t="s">
        <v>1180</v>
      </c>
    </row>
    <row r="761" spans="2:65" s="14" customFormat="1" ht="24.2" customHeight="1" x14ac:dyDescent="0.2">
      <c r="B761" s="15"/>
      <c r="C761" s="80" t="s">
        <v>1181</v>
      </c>
      <c r="D761" s="80" t="s">
        <v>162</v>
      </c>
      <c r="E761" s="81" t="s">
        <v>1182</v>
      </c>
      <c r="F761" s="82" t="s">
        <v>1183</v>
      </c>
      <c r="G761" s="83" t="s">
        <v>525</v>
      </c>
      <c r="H761" s="84">
        <v>5.8959999999999999</v>
      </c>
      <c r="I761" s="142"/>
      <c r="J761" s="85">
        <f>ROUND(I761*H761,2)</f>
        <v>0</v>
      </c>
      <c r="K761" s="82" t="s">
        <v>166</v>
      </c>
      <c r="L761" s="15"/>
      <c r="M761" s="86" t="s">
        <v>3</v>
      </c>
      <c r="N761" s="87" t="s">
        <v>44</v>
      </c>
      <c r="O761" s="88">
        <v>0.91</v>
      </c>
      <c r="P761" s="88">
        <f>O761*H761</f>
        <v>5.3653599999999999</v>
      </c>
      <c r="Q761" s="88">
        <v>0</v>
      </c>
      <c r="R761" s="88">
        <f>Q761*H761</f>
        <v>0</v>
      </c>
      <c r="S761" s="88">
        <v>0</v>
      </c>
      <c r="T761" s="89">
        <f>S761*H761</f>
        <v>0</v>
      </c>
      <c r="AR761" s="90" t="s">
        <v>274</v>
      </c>
      <c r="AT761" s="90" t="s">
        <v>162</v>
      </c>
      <c r="AU761" s="90" t="s">
        <v>85</v>
      </c>
      <c r="AY761" s="7" t="s">
        <v>160</v>
      </c>
      <c r="BE761" s="91">
        <f>IF(N761="základní",J761,0)</f>
        <v>0</v>
      </c>
      <c r="BF761" s="91">
        <f>IF(N761="snížená",J761,0)</f>
        <v>0</v>
      </c>
      <c r="BG761" s="91">
        <f>IF(N761="zákl. přenesená",J761,0)</f>
        <v>0</v>
      </c>
      <c r="BH761" s="91">
        <f>IF(N761="sníž. přenesená",J761,0)</f>
        <v>0</v>
      </c>
      <c r="BI761" s="91">
        <f>IF(N761="nulová",J761,0)</f>
        <v>0</v>
      </c>
      <c r="BJ761" s="7" t="s">
        <v>85</v>
      </c>
      <c r="BK761" s="91">
        <f>ROUND(I761*H761,2)</f>
        <v>0</v>
      </c>
      <c r="BL761" s="7" t="s">
        <v>274</v>
      </c>
      <c r="BM761" s="90" t="s">
        <v>1184</v>
      </c>
    </row>
    <row r="762" spans="2:65" s="14" customFormat="1" x14ac:dyDescent="0.2">
      <c r="B762" s="15"/>
      <c r="D762" s="92" t="s">
        <v>169</v>
      </c>
      <c r="F762" s="93" t="s">
        <v>1185</v>
      </c>
      <c r="I762" s="143"/>
      <c r="L762" s="15"/>
      <c r="M762" s="94"/>
      <c r="T762" s="95"/>
      <c r="AT762" s="7" t="s">
        <v>169</v>
      </c>
      <c r="AU762" s="7" t="s">
        <v>85</v>
      </c>
    </row>
    <row r="763" spans="2:65" s="14" customFormat="1" ht="21.75" customHeight="1" x14ac:dyDescent="0.2">
      <c r="B763" s="15"/>
      <c r="C763" s="117" t="s">
        <v>1186</v>
      </c>
      <c r="D763" s="117" t="s">
        <v>344</v>
      </c>
      <c r="E763" s="118" t="s">
        <v>1187</v>
      </c>
      <c r="F763" s="119" t="s">
        <v>1188</v>
      </c>
      <c r="G763" s="120" t="s">
        <v>525</v>
      </c>
      <c r="H763" s="121">
        <v>5.8959999999999999</v>
      </c>
      <c r="I763" s="148"/>
      <c r="J763" s="122">
        <f>ROUND(I763*H763,2)</f>
        <v>0</v>
      </c>
      <c r="K763" s="119" t="s">
        <v>166</v>
      </c>
      <c r="L763" s="123"/>
      <c r="M763" s="124" t="s">
        <v>3</v>
      </c>
      <c r="N763" s="125" t="s">
        <v>44</v>
      </c>
      <c r="O763" s="88">
        <v>0</v>
      </c>
      <c r="P763" s="88">
        <f>O763*H763</f>
        <v>0</v>
      </c>
      <c r="Q763" s="88">
        <v>2.8000000000000001E-2</v>
      </c>
      <c r="R763" s="88">
        <f>Q763*H763</f>
        <v>0.16508800000000001</v>
      </c>
      <c r="S763" s="88">
        <v>0</v>
      </c>
      <c r="T763" s="89">
        <f>S763*H763</f>
        <v>0</v>
      </c>
      <c r="AR763" s="90" t="s">
        <v>401</v>
      </c>
      <c r="AT763" s="90" t="s">
        <v>344</v>
      </c>
      <c r="AU763" s="90" t="s">
        <v>85</v>
      </c>
      <c r="AY763" s="7" t="s">
        <v>160</v>
      </c>
      <c r="BE763" s="91">
        <f>IF(N763="základní",J763,0)</f>
        <v>0</v>
      </c>
      <c r="BF763" s="91">
        <f>IF(N763="snížená",J763,0)</f>
        <v>0</v>
      </c>
      <c r="BG763" s="91">
        <f>IF(N763="zákl. přenesená",J763,0)</f>
        <v>0</v>
      </c>
      <c r="BH763" s="91">
        <f>IF(N763="sníž. přenesená",J763,0)</f>
        <v>0</v>
      </c>
      <c r="BI763" s="91">
        <f>IF(N763="nulová",J763,0)</f>
        <v>0</v>
      </c>
      <c r="BJ763" s="7" t="s">
        <v>85</v>
      </c>
      <c r="BK763" s="91">
        <f>ROUND(I763*H763,2)</f>
        <v>0</v>
      </c>
      <c r="BL763" s="7" t="s">
        <v>274</v>
      </c>
      <c r="BM763" s="90" t="s">
        <v>1189</v>
      </c>
    </row>
    <row r="764" spans="2:65" s="103" customFormat="1" x14ac:dyDescent="0.2">
      <c r="B764" s="104"/>
      <c r="D764" s="98" t="s">
        <v>171</v>
      </c>
      <c r="E764" s="105" t="s">
        <v>3</v>
      </c>
      <c r="F764" s="106" t="s">
        <v>1190</v>
      </c>
      <c r="H764" s="107">
        <v>5.8959999999999999</v>
      </c>
      <c r="I764" s="145"/>
      <c r="L764" s="104"/>
      <c r="M764" s="108"/>
      <c r="T764" s="109"/>
      <c r="AT764" s="105" t="s">
        <v>171</v>
      </c>
      <c r="AU764" s="105" t="s">
        <v>85</v>
      </c>
      <c r="AV764" s="103" t="s">
        <v>85</v>
      </c>
      <c r="AW764" s="103" t="s">
        <v>33</v>
      </c>
      <c r="AX764" s="103" t="s">
        <v>80</v>
      </c>
      <c r="AY764" s="105" t="s">
        <v>160</v>
      </c>
    </row>
    <row r="765" spans="2:65" s="14" customFormat="1" ht="16.5" customHeight="1" x14ac:dyDescent="0.2">
      <c r="B765" s="15"/>
      <c r="C765" s="80" t="s">
        <v>1191</v>
      </c>
      <c r="D765" s="80" t="s">
        <v>162</v>
      </c>
      <c r="E765" s="81" t="s">
        <v>1192</v>
      </c>
      <c r="F765" s="82" t="s">
        <v>1193</v>
      </c>
      <c r="G765" s="83" t="s">
        <v>397</v>
      </c>
      <c r="H765" s="84">
        <v>0.73699999999999999</v>
      </c>
      <c r="I765" s="142"/>
      <c r="J765" s="85">
        <f>ROUND(I765*H765,2)</f>
        <v>0</v>
      </c>
      <c r="K765" s="82" t="s">
        <v>166</v>
      </c>
      <c r="L765" s="15"/>
      <c r="M765" s="86" t="s">
        <v>3</v>
      </c>
      <c r="N765" s="87" t="s">
        <v>44</v>
      </c>
      <c r="O765" s="88">
        <v>4.3</v>
      </c>
      <c r="P765" s="88">
        <f>O765*H765</f>
        <v>3.1690999999999998</v>
      </c>
      <c r="Q765" s="88">
        <v>0</v>
      </c>
      <c r="R765" s="88">
        <f>Q765*H765</f>
        <v>0</v>
      </c>
      <c r="S765" s="88">
        <v>0</v>
      </c>
      <c r="T765" s="89">
        <f>S765*H765</f>
        <v>0</v>
      </c>
      <c r="AR765" s="90" t="s">
        <v>274</v>
      </c>
      <c r="AT765" s="90" t="s">
        <v>162</v>
      </c>
      <c r="AU765" s="90" t="s">
        <v>85</v>
      </c>
      <c r="AY765" s="7" t="s">
        <v>160</v>
      </c>
      <c r="BE765" s="91">
        <f>IF(N765="základní",J765,0)</f>
        <v>0</v>
      </c>
      <c r="BF765" s="91">
        <f>IF(N765="snížená",J765,0)</f>
        <v>0</v>
      </c>
      <c r="BG765" s="91">
        <f>IF(N765="zákl. přenesená",J765,0)</f>
        <v>0</v>
      </c>
      <c r="BH765" s="91">
        <f>IF(N765="sníž. přenesená",J765,0)</f>
        <v>0</v>
      </c>
      <c r="BI765" s="91">
        <f>IF(N765="nulová",J765,0)</f>
        <v>0</v>
      </c>
      <c r="BJ765" s="7" t="s">
        <v>85</v>
      </c>
      <c r="BK765" s="91">
        <f>ROUND(I765*H765,2)</f>
        <v>0</v>
      </c>
      <c r="BL765" s="7" t="s">
        <v>274</v>
      </c>
      <c r="BM765" s="90" t="s">
        <v>1194</v>
      </c>
    </row>
    <row r="766" spans="2:65" s="14" customFormat="1" x14ac:dyDescent="0.2">
      <c r="B766" s="15"/>
      <c r="D766" s="92" t="s">
        <v>169</v>
      </c>
      <c r="F766" s="93" t="s">
        <v>1195</v>
      </c>
      <c r="I766" s="143"/>
      <c r="L766" s="15"/>
      <c r="M766" s="94"/>
      <c r="T766" s="95"/>
      <c r="AT766" s="7" t="s">
        <v>169</v>
      </c>
      <c r="AU766" s="7" t="s">
        <v>85</v>
      </c>
    </row>
    <row r="767" spans="2:65" s="96" customFormat="1" x14ac:dyDescent="0.2">
      <c r="B767" s="97"/>
      <c r="D767" s="98" t="s">
        <v>171</v>
      </c>
      <c r="E767" s="99" t="s">
        <v>3</v>
      </c>
      <c r="F767" s="100" t="s">
        <v>635</v>
      </c>
      <c r="H767" s="99" t="s">
        <v>3</v>
      </c>
      <c r="I767" s="144"/>
      <c r="L767" s="97"/>
      <c r="M767" s="101"/>
      <c r="T767" s="102"/>
      <c r="AT767" s="99" t="s">
        <v>171</v>
      </c>
      <c r="AU767" s="99" t="s">
        <v>85</v>
      </c>
      <c r="AV767" s="96" t="s">
        <v>80</v>
      </c>
      <c r="AW767" s="96" t="s">
        <v>33</v>
      </c>
      <c r="AX767" s="96" t="s">
        <v>72</v>
      </c>
      <c r="AY767" s="99" t="s">
        <v>160</v>
      </c>
    </row>
    <row r="768" spans="2:65" s="103" customFormat="1" x14ac:dyDescent="0.2">
      <c r="B768" s="104"/>
      <c r="D768" s="98" t="s">
        <v>171</v>
      </c>
      <c r="E768" s="105" t="s">
        <v>3</v>
      </c>
      <c r="F768" s="106" t="s">
        <v>1065</v>
      </c>
      <c r="H768" s="107">
        <v>0.73699999999999999</v>
      </c>
      <c r="I768" s="145"/>
      <c r="L768" s="104"/>
      <c r="M768" s="108"/>
      <c r="T768" s="109"/>
      <c r="AT768" s="105" t="s">
        <v>171</v>
      </c>
      <c r="AU768" s="105" t="s">
        <v>85</v>
      </c>
      <c r="AV768" s="103" t="s">
        <v>85</v>
      </c>
      <c r="AW768" s="103" t="s">
        <v>33</v>
      </c>
      <c r="AX768" s="103" t="s">
        <v>80</v>
      </c>
      <c r="AY768" s="105" t="s">
        <v>160</v>
      </c>
    </row>
    <row r="769" spans="2:65" s="14" customFormat="1" ht="16.5" customHeight="1" x14ac:dyDescent="0.2">
      <c r="B769" s="15"/>
      <c r="C769" s="117" t="s">
        <v>1196</v>
      </c>
      <c r="D769" s="117" t="s">
        <v>344</v>
      </c>
      <c r="E769" s="118" t="s">
        <v>1197</v>
      </c>
      <c r="F769" s="119" t="s">
        <v>1198</v>
      </c>
      <c r="G769" s="120" t="s">
        <v>525</v>
      </c>
      <c r="H769" s="121">
        <v>0.73699999999999999</v>
      </c>
      <c r="I769" s="148"/>
      <c r="J769" s="122">
        <f>ROUND(I769*H769,2)</f>
        <v>0</v>
      </c>
      <c r="K769" s="119" t="s">
        <v>166</v>
      </c>
      <c r="L769" s="123"/>
      <c r="M769" s="124" t="s">
        <v>3</v>
      </c>
      <c r="N769" s="125" t="s">
        <v>44</v>
      </c>
      <c r="O769" s="88">
        <v>0</v>
      </c>
      <c r="P769" s="88">
        <f>O769*H769</f>
        <v>0</v>
      </c>
      <c r="Q769" s="88">
        <v>5.8999999999999999E-3</v>
      </c>
      <c r="R769" s="88">
        <f>Q769*H769</f>
        <v>4.3483000000000003E-3</v>
      </c>
      <c r="S769" s="88">
        <v>0</v>
      </c>
      <c r="T769" s="89">
        <f>S769*H769</f>
        <v>0</v>
      </c>
      <c r="AR769" s="90" t="s">
        <v>401</v>
      </c>
      <c r="AT769" s="90" t="s">
        <v>344</v>
      </c>
      <c r="AU769" s="90" t="s">
        <v>85</v>
      </c>
      <c r="AY769" s="7" t="s">
        <v>160</v>
      </c>
      <c r="BE769" s="91">
        <f>IF(N769="základní",J769,0)</f>
        <v>0</v>
      </c>
      <c r="BF769" s="91">
        <f>IF(N769="snížená",J769,0)</f>
        <v>0</v>
      </c>
      <c r="BG769" s="91">
        <f>IF(N769="zákl. přenesená",J769,0)</f>
        <v>0</v>
      </c>
      <c r="BH769" s="91">
        <f>IF(N769="sníž. přenesená",J769,0)</f>
        <v>0</v>
      </c>
      <c r="BI769" s="91">
        <f>IF(N769="nulová",J769,0)</f>
        <v>0</v>
      </c>
      <c r="BJ769" s="7" t="s">
        <v>85</v>
      </c>
      <c r="BK769" s="91">
        <f>ROUND(I769*H769,2)</f>
        <v>0</v>
      </c>
      <c r="BL769" s="7" t="s">
        <v>274</v>
      </c>
      <c r="BM769" s="90" t="s">
        <v>1199</v>
      </c>
    </row>
    <row r="770" spans="2:65" s="14" customFormat="1" ht="24.2" customHeight="1" x14ac:dyDescent="0.2">
      <c r="B770" s="15"/>
      <c r="C770" s="80" t="s">
        <v>1200</v>
      </c>
      <c r="D770" s="80" t="s">
        <v>303</v>
      </c>
      <c r="E770" s="81" t="s">
        <v>1201</v>
      </c>
      <c r="F770" s="82" t="s">
        <v>1202</v>
      </c>
      <c r="G770" s="83" t="s">
        <v>397</v>
      </c>
      <c r="H770" s="84">
        <v>11</v>
      </c>
      <c r="I770" s="142"/>
      <c r="J770" s="85">
        <f>ROUND(I770*H770,2)</f>
        <v>0</v>
      </c>
      <c r="K770" s="82" t="s">
        <v>166</v>
      </c>
      <c r="L770" s="15"/>
      <c r="M770" s="86" t="s">
        <v>3</v>
      </c>
      <c r="N770" s="87" t="s">
        <v>44</v>
      </c>
      <c r="O770" s="88">
        <v>353.89</v>
      </c>
      <c r="P770" s="88">
        <f>O770*H770</f>
        <v>3892.79</v>
      </c>
      <c r="Q770" s="88">
        <v>0</v>
      </c>
      <c r="R770" s="88">
        <f>Q770*H770</f>
        <v>0</v>
      </c>
      <c r="S770" s="88">
        <v>0</v>
      </c>
      <c r="T770" s="89">
        <f>S770*H770</f>
        <v>0</v>
      </c>
      <c r="AR770" s="90" t="s">
        <v>274</v>
      </c>
      <c r="AT770" s="90" t="s">
        <v>162</v>
      </c>
      <c r="AU770" s="90" t="s">
        <v>85</v>
      </c>
      <c r="AY770" s="7" t="s">
        <v>160</v>
      </c>
      <c r="BE770" s="91">
        <f>IF(N770="základní",J770,0)</f>
        <v>0</v>
      </c>
      <c r="BF770" s="91">
        <f>IF(N770="snížená",J770,0)</f>
        <v>0</v>
      </c>
      <c r="BG770" s="91">
        <f>IF(N770="zákl. přenesená",J770,0)</f>
        <v>0</v>
      </c>
      <c r="BH770" s="91">
        <f>IF(N770="sníž. přenesená",J770,0)</f>
        <v>0</v>
      </c>
      <c r="BI770" s="91">
        <f>IF(N770="nulová",J770,0)</f>
        <v>0</v>
      </c>
      <c r="BJ770" s="7" t="s">
        <v>85</v>
      </c>
      <c r="BK770" s="91">
        <f>ROUND(I770*H770,2)</f>
        <v>0</v>
      </c>
      <c r="BL770" s="7" t="s">
        <v>274</v>
      </c>
      <c r="BM770" s="90" t="s">
        <v>1203</v>
      </c>
    </row>
    <row r="771" spans="2:65" s="14" customFormat="1" x14ac:dyDescent="0.2">
      <c r="B771" s="15"/>
      <c r="D771" s="92" t="s">
        <v>169</v>
      </c>
      <c r="F771" s="93" t="s">
        <v>1204</v>
      </c>
      <c r="I771" s="143"/>
      <c r="L771" s="15"/>
      <c r="M771" s="94"/>
      <c r="T771" s="95"/>
      <c r="AT771" s="7" t="s">
        <v>169</v>
      </c>
      <c r="AU771" s="7" t="s">
        <v>85</v>
      </c>
    </row>
    <row r="772" spans="2:65" s="96" customFormat="1" x14ac:dyDescent="0.2">
      <c r="B772" s="97"/>
      <c r="D772" s="98" t="s">
        <v>171</v>
      </c>
      <c r="E772" s="99" t="s">
        <v>3</v>
      </c>
      <c r="F772" s="100" t="s">
        <v>1205</v>
      </c>
      <c r="H772" s="99" t="s">
        <v>3</v>
      </c>
      <c r="I772" s="144"/>
      <c r="L772" s="97"/>
      <c r="M772" s="101"/>
      <c r="T772" s="102"/>
      <c r="AT772" s="99" t="s">
        <v>171</v>
      </c>
      <c r="AU772" s="99" t="s">
        <v>85</v>
      </c>
      <c r="AV772" s="96" t="s">
        <v>80</v>
      </c>
      <c r="AW772" s="96" t="s">
        <v>33</v>
      </c>
      <c r="AX772" s="96" t="s">
        <v>72</v>
      </c>
      <c r="AY772" s="99" t="s">
        <v>160</v>
      </c>
    </row>
    <row r="773" spans="2:65" s="103" customFormat="1" x14ac:dyDescent="0.2">
      <c r="B773" s="104"/>
      <c r="D773" s="98" t="s">
        <v>171</v>
      </c>
      <c r="E773" s="105" t="s">
        <v>3</v>
      </c>
      <c r="F773" s="106" t="s">
        <v>1206</v>
      </c>
      <c r="H773" s="107">
        <v>11</v>
      </c>
      <c r="I773" s="145"/>
      <c r="L773" s="104"/>
      <c r="M773" s="108"/>
      <c r="T773" s="109"/>
      <c r="AT773" s="105" t="s">
        <v>171</v>
      </c>
      <c r="AU773" s="105" t="s">
        <v>85</v>
      </c>
      <c r="AV773" s="103" t="s">
        <v>85</v>
      </c>
      <c r="AW773" s="103" t="s">
        <v>33</v>
      </c>
      <c r="AX773" s="103" t="s">
        <v>80</v>
      </c>
      <c r="AY773" s="105" t="s">
        <v>160</v>
      </c>
    </row>
    <row r="774" spans="2:65" s="14" customFormat="1" ht="44.25" customHeight="1" x14ac:dyDescent="0.2">
      <c r="B774" s="15"/>
      <c r="C774" s="80" t="s">
        <v>1207</v>
      </c>
      <c r="D774" s="80" t="s">
        <v>162</v>
      </c>
      <c r="E774" s="81" t="s">
        <v>1208</v>
      </c>
      <c r="F774" s="82" t="s">
        <v>1209</v>
      </c>
      <c r="G774" s="83" t="s">
        <v>1210</v>
      </c>
      <c r="H774" s="84">
        <v>3187.7260000000001</v>
      </c>
      <c r="I774" s="142"/>
      <c r="J774" s="85">
        <f>ROUND(I774*H774,2)</f>
        <v>0</v>
      </c>
      <c r="K774" s="82" t="s">
        <v>166</v>
      </c>
      <c r="L774" s="15"/>
      <c r="M774" s="86" t="s">
        <v>3</v>
      </c>
      <c r="N774" s="87" t="s">
        <v>44</v>
      </c>
      <c r="O774" s="88">
        <v>0</v>
      </c>
      <c r="P774" s="88">
        <f>O774*H774</f>
        <v>0</v>
      </c>
      <c r="Q774" s="88">
        <v>0</v>
      </c>
      <c r="R774" s="88">
        <f>Q774*H774</f>
        <v>0</v>
      </c>
      <c r="S774" s="88">
        <v>0</v>
      </c>
      <c r="T774" s="89">
        <f>S774*H774</f>
        <v>0</v>
      </c>
      <c r="AR774" s="90" t="s">
        <v>274</v>
      </c>
      <c r="AT774" s="90" t="s">
        <v>162</v>
      </c>
      <c r="AU774" s="90" t="s">
        <v>85</v>
      </c>
      <c r="AY774" s="7" t="s">
        <v>160</v>
      </c>
      <c r="BE774" s="91">
        <f>IF(N774="základní",J774,0)</f>
        <v>0</v>
      </c>
      <c r="BF774" s="91">
        <f>IF(N774="snížená",J774,0)</f>
        <v>0</v>
      </c>
      <c r="BG774" s="91">
        <f>IF(N774="zákl. přenesená",J774,0)</f>
        <v>0</v>
      </c>
      <c r="BH774" s="91">
        <f>IF(N774="sníž. přenesená",J774,0)</f>
        <v>0</v>
      </c>
      <c r="BI774" s="91">
        <f>IF(N774="nulová",J774,0)</f>
        <v>0</v>
      </c>
      <c r="BJ774" s="7" t="s">
        <v>85</v>
      </c>
      <c r="BK774" s="91">
        <f>ROUND(I774*H774,2)</f>
        <v>0</v>
      </c>
      <c r="BL774" s="7" t="s">
        <v>274</v>
      </c>
      <c r="BM774" s="90" t="s">
        <v>1211</v>
      </c>
    </row>
    <row r="775" spans="2:65" s="14" customFormat="1" x14ac:dyDescent="0.2">
      <c r="B775" s="15"/>
      <c r="D775" s="92" t="s">
        <v>169</v>
      </c>
      <c r="F775" s="93" t="s">
        <v>1212</v>
      </c>
      <c r="I775" s="143"/>
      <c r="L775" s="15"/>
      <c r="M775" s="94"/>
      <c r="T775" s="95"/>
      <c r="AT775" s="7" t="s">
        <v>169</v>
      </c>
      <c r="AU775" s="7" t="s">
        <v>85</v>
      </c>
    </row>
    <row r="776" spans="2:65" s="68" customFormat="1" ht="22.9" customHeight="1" x14ac:dyDescent="0.2">
      <c r="B776" s="69"/>
      <c r="D776" s="70" t="s">
        <v>71</v>
      </c>
      <c r="E776" s="78" t="s">
        <v>1213</v>
      </c>
      <c r="F776" s="78" t="s">
        <v>1214</v>
      </c>
      <c r="I776" s="147"/>
      <c r="J776" s="79">
        <f>BK776</f>
        <v>0</v>
      </c>
      <c r="L776" s="69"/>
      <c r="M776" s="73"/>
      <c r="P776" s="74">
        <f>SUM(P777:P787)</f>
        <v>2962.1128799999997</v>
      </c>
      <c r="R776" s="74">
        <f>SUM(R777:R787)</f>
        <v>0</v>
      </c>
      <c r="T776" s="75">
        <f>SUM(T777:T787)</f>
        <v>0</v>
      </c>
      <c r="AR776" s="70" t="s">
        <v>85</v>
      </c>
      <c r="AT776" s="76" t="s">
        <v>71</v>
      </c>
      <c r="AU776" s="76" t="s">
        <v>80</v>
      </c>
      <c r="AY776" s="70" t="s">
        <v>160</v>
      </c>
      <c r="BK776" s="77">
        <f>SUM(BK777:BK787)</f>
        <v>0</v>
      </c>
    </row>
    <row r="777" spans="2:65" s="14" customFormat="1" ht="24.2" customHeight="1" x14ac:dyDescent="0.2">
      <c r="B777" s="15"/>
      <c r="C777" s="80" t="s">
        <v>1215</v>
      </c>
      <c r="D777" s="80" t="s">
        <v>303</v>
      </c>
      <c r="E777" s="81" t="s">
        <v>1216</v>
      </c>
      <c r="F777" s="82" t="s">
        <v>1217</v>
      </c>
      <c r="G777" s="83" t="s">
        <v>212</v>
      </c>
      <c r="H777" s="84">
        <v>5.8369999999999997</v>
      </c>
      <c r="I777" s="142"/>
      <c r="J777" s="85">
        <f>ROUND(I777*H777,2)</f>
        <v>0</v>
      </c>
      <c r="K777" s="82" t="s">
        <v>166</v>
      </c>
      <c r="L777" s="15"/>
      <c r="M777" s="86" t="s">
        <v>3</v>
      </c>
      <c r="N777" s="87" t="s">
        <v>44</v>
      </c>
      <c r="O777" s="88">
        <v>410.64</v>
      </c>
      <c r="P777" s="88">
        <f>O777*H777</f>
        <v>2396.9056799999998</v>
      </c>
      <c r="Q777" s="88">
        <v>0</v>
      </c>
      <c r="R777" s="88">
        <f>Q777*H777</f>
        <v>0</v>
      </c>
      <c r="S777" s="88">
        <v>0</v>
      </c>
      <c r="T777" s="89">
        <f>S777*H777</f>
        <v>0</v>
      </c>
      <c r="AR777" s="90" t="s">
        <v>274</v>
      </c>
      <c r="AT777" s="90" t="s">
        <v>162</v>
      </c>
      <c r="AU777" s="90" t="s">
        <v>85</v>
      </c>
      <c r="AY777" s="7" t="s">
        <v>160</v>
      </c>
      <c r="BE777" s="91">
        <f>IF(N777="základní",J777,0)</f>
        <v>0</v>
      </c>
      <c r="BF777" s="91">
        <f>IF(N777="snížená",J777,0)</f>
        <v>0</v>
      </c>
      <c r="BG777" s="91">
        <f>IF(N777="zákl. přenesená",J777,0)</f>
        <v>0</v>
      </c>
      <c r="BH777" s="91">
        <f>IF(N777="sníž. přenesená",J777,0)</f>
        <v>0</v>
      </c>
      <c r="BI777" s="91">
        <f>IF(N777="nulová",J777,0)</f>
        <v>0</v>
      </c>
      <c r="BJ777" s="7" t="s">
        <v>85</v>
      </c>
      <c r="BK777" s="91">
        <f>ROUND(I777*H777,2)</f>
        <v>0</v>
      </c>
      <c r="BL777" s="7" t="s">
        <v>274</v>
      </c>
      <c r="BM777" s="90" t="s">
        <v>1218</v>
      </c>
    </row>
    <row r="778" spans="2:65" s="14" customFormat="1" x14ac:dyDescent="0.2">
      <c r="B778" s="15"/>
      <c r="D778" s="92" t="s">
        <v>169</v>
      </c>
      <c r="F778" s="93" t="s">
        <v>1219</v>
      </c>
      <c r="I778" s="143"/>
      <c r="L778" s="15"/>
      <c r="M778" s="94"/>
      <c r="T778" s="95"/>
      <c r="AT778" s="7" t="s">
        <v>169</v>
      </c>
      <c r="AU778" s="7" t="s">
        <v>85</v>
      </c>
    </row>
    <row r="779" spans="2:65" s="103" customFormat="1" x14ac:dyDescent="0.2">
      <c r="B779" s="104"/>
      <c r="D779" s="98" t="s">
        <v>171</v>
      </c>
      <c r="E779" s="105" t="s">
        <v>3</v>
      </c>
      <c r="F779" s="106" t="s">
        <v>1220</v>
      </c>
      <c r="H779" s="107">
        <v>5.8369999999999997</v>
      </c>
      <c r="I779" s="145"/>
      <c r="L779" s="104"/>
      <c r="M779" s="108"/>
      <c r="T779" s="109"/>
      <c r="AT779" s="105" t="s">
        <v>171</v>
      </c>
      <c r="AU779" s="105" t="s">
        <v>85</v>
      </c>
      <c r="AV779" s="103" t="s">
        <v>85</v>
      </c>
      <c r="AW779" s="103" t="s">
        <v>33</v>
      </c>
      <c r="AX779" s="103" t="s">
        <v>80</v>
      </c>
      <c r="AY779" s="105" t="s">
        <v>160</v>
      </c>
    </row>
    <row r="780" spans="2:65" s="14" customFormat="1" ht="16.5" customHeight="1" x14ac:dyDescent="0.2">
      <c r="B780" s="15"/>
      <c r="C780" s="80" t="s">
        <v>1221</v>
      </c>
      <c r="D780" s="80" t="s">
        <v>303</v>
      </c>
      <c r="E780" s="81" t="s">
        <v>1222</v>
      </c>
      <c r="F780" s="82" t="s">
        <v>1223</v>
      </c>
      <c r="G780" s="83" t="s">
        <v>397</v>
      </c>
      <c r="H780" s="84">
        <v>11.46</v>
      </c>
      <c r="I780" s="142"/>
      <c r="J780" s="85">
        <f>ROUND(I780*H780,2)</f>
        <v>0</v>
      </c>
      <c r="K780" s="82" t="s">
        <v>166</v>
      </c>
      <c r="L780" s="15"/>
      <c r="M780" s="86" t="s">
        <v>3</v>
      </c>
      <c r="N780" s="87" t="s">
        <v>44</v>
      </c>
      <c r="O780" s="88">
        <v>49.32</v>
      </c>
      <c r="P780" s="88">
        <f>O780*H780</f>
        <v>565.20720000000006</v>
      </c>
      <c r="Q780" s="88">
        <v>0</v>
      </c>
      <c r="R780" s="88">
        <f>Q780*H780</f>
        <v>0</v>
      </c>
      <c r="S780" s="88">
        <v>0</v>
      </c>
      <c r="T780" s="89">
        <f>S780*H780</f>
        <v>0</v>
      </c>
      <c r="AR780" s="90" t="s">
        <v>274</v>
      </c>
      <c r="AT780" s="90" t="s">
        <v>162</v>
      </c>
      <c r="AU780" s="90" t="s">
        <v>85</v>
      </c>
      <c r="AY780" s="7" t="s">
        <v>160</v>
      </c>
      <c r="BE780" s="91">
        <f>IF(N780="základní",J780,0)</f>
        <v>0</v>
      </c>
      <c r="BF780" s="91">
        <f>IF(N780="snížená",J780,0)</f>
        <v>0</v>
      </c>
      <c r="BG780" s="91">
        <f>IF(N780="zákl. přenesená",J780,0)</f>
        <v>0</v>
      </c>
      <c r="BH780" s="91">
        <f>IF(N780="sníž. přenesená",J780,0)</f>
        <v>0</v>
      </c>
      <c r="BI780" s="91">
        <f>IF(N780="nulová",J780,0)</f>
        <v>0</v>
      </c>
      <c r="BJ780" s="7" t="s">
        <v>85</v>
      </c>
      <c r="BK780" s="91">
        <f>ROUND(I780*H780,2)</f>
        <v>0</v>
      </c>
      <c r="BL780" s="7" t="s">
        <v>274</v>
      </c>
      <c r="BM780" s="90" t="s">
        <v>1224</v>
      </c>
    </row>
    <row r="781" spans="2:65" s="14" customFormat="1" x14ac:dyDescent="0.2">
      <c r="B781" s="15"/>
      <c r="D781" s="92" t="s">
        <v>169</v>
      </c>
      <c r="F781" s="93" t="s">
        <v>1225</v>
      </c>
      <c r="I781" s="143"/>
      <c r="L781" s="15"/>
      <c r="M781" s="94"/>
      <c r="T781" s="95"/>
      <c r="AT781" s="7" t="s">
        <v>169</v>
      </c>
      <c r="AU781" s="7" t="s">
        <v>85</v>
      </c>
    </row>
    <row r="782" spans="2:65" s="96" customFormat="1" x14ac:dyDescent="0.2">
      <c r="B782" s="97"/>
      <c r="D782" s="98" t="s">
        <v>171</v>
      </c>
      <c r="E782" s="99" t="s">
        <v>3</v>
      </c>
      <c r="F782" s="100" t="s">
        <v>1226</v>
      </c>
      <c r="H782" s="99" t="s">
        <v>3</v>
      </c>
      <c r="I782" s="144"/>
      <c r="L782" s="97"/>
      <c r="M782" s="101"/>
      <c r="T782" s="102"/>
      <c r="AT782" s="99" t="s">
        <v>171</v>
      </c>
      <c r="AU782" s="99" t="s">
        <v>85</v>
      </c>
      <c r="AV782" s="96" t="s">
        <v>80</v>
      </c>
      <c r="AW782" s="96" t="s">
        <v>33</v>
      </c>
      <c r="AX782" s="96" t="s">
        <v>72</v>
      </c>
      <c r="AY782" s="99" t="s">
        <v>160</v>
      </c>
    </row>
    <row r="783" spans="2:65" s="103" customFormat="1" x14ac:dyDescent="0.2">
      <c r="B783" s="104"/>
      <c r="D783" s="98" t="s">
        <v>171</v>
      </c>
      <c r="E783" s="105" t="s">
        <v>3</v>
      </c>
      <c r="F783" s="106" t="s">
        <v>1227</v>
      </c>
      <c r="H783" s="107">
        <v>6.5960000000000001</v>
      </c>
      <c r="I783" s="145"/>
      <c r="L783" s="104"/>
      <c r="M783" s="108"/>
      <c r="T783" s="109"/>
      <c r="AT783" s="105" t="s">
        <v>171</v>
      </c>
      <c r="AU783" s="105" t="s">
        <v>85</v>
      </c>
      <c r="AV783" s="103" t="s">
        <v>85</v>
      </c>
      <c r="AW783" s="103" t="s">
        <v>33</v>
      </c>
      <c r="AX783" s="103" t="s">
        <v>72</v>
      </c>
      <c r="AY783" s="105" t="s">
        <v>160</v>
      </c>
    </row>
    <row r="784" spans="2:65" s="103" customFormat="1" x14ac:dyDescent="0.2">
      <c r="B784" s="104"/>
      <c r="D784" s="98" t="s">
        <v>171</v>
      </c>
      <c r="E784" s="105" t="s">
        <v>3</v>
      </c>
      <c r="F784" s="106" t="s">
        <v>1228</v>
      </c>
      <c r="H784" s="107">
        <v>4.8639999999999999</v>
      </c>
      <c r="I784" s="145"/>
      <c r="L784" s="104"/>
      <c r="M784" s="108"/>
      <c r="T784" s="109"/>
      <c r="AT784" s="105" t="s">
        <v>171</v>
      </c>
      <c r="AU784" s="105" t="s">
        <v>85</v>
      </c>
      <c r="AV784" s="103" t="s">
        <v>85</v>
      </c>
      <c r="AW784" s="103" t="s">
        <v>33</v>
      </c>
      <c r="AX784" s="103" t="s">
        <v>72</v>
      </c>
      <c r="AY784" s="105" t="s">
        <v>160</v>
      </c>
    </row>
    <row r="785" spans="2:65" s="110" customFormat="1" x14ac:dyDescent="0.2">
      <c r="B785" s="111"/>
      <c r="D785" s="98" t="s">
        <v>171</v>
      </c>
      <c r="E785" s="112" t="s">
        <v>3</v>
      </c>
      <c r="F785" s="113" t="s">
        <v>182</v>
      </c>
      <c r="H785" s="114">
        <v>11.46</v>
      </c>
      <c r="I785" s="146"/>
      <c r="L785" s="111"/>
      <c r="M785" s="115"/>
      <c r="T785" s="116"/>
      <c r="AT785" s="112" t="s">
        <v>171</v>
      </c>
      <c r="AU785" s="112" t="s">
        <v>85</v>
      </c>
      <c r="AV785" s="110" t="s">
        <v>167</v>
      </c>
      <c r="AW785" s="110" t="s">
        <v>33</v>
      </c>
      <c r="AX785" s="110" t="s">
        <v>80</v>
      </c>
      <c r="AY785" s="112" t="s">
        <v>160</v>
      </c>
    </row>
    <row r="786" spans="2:65" s="14" customFormat="1" ht="44.25" customHeight="1" x14ac:dyDescent="0.2">
      <c r="B786" s="15"/>
      <c r="C786" s="80" t="s">
        <v>1229</v>
      </c>
      <c r="D786" s="80" t="s">
        <v>162</v>
      </c>
      <c r="E786" s="81" t="s">
        <v>1230</v>
      </c>
      <c r="F786" s="82" t="s">
        <v>1231</v>
      </c>
      <c r="G786" s="83" t="s">
        <v>1210</v>
      </c>
      <c r="H786" s="84">
        <v>194.148</v>
      </c>
      <c r="I786" s="142"/>
      <c r="J786" s="85">
        <f>ROUND(I786*H786,2)</f>
        <v>0</v>
      </c>
      <c r="K786" s="82" t="s">
        <v>166</v>
      </c>
      <c r="L786" s="15"/>
      <c r="M786" s="86" t="s">
        <v>3</v>
      </c>
      <c r="N786" s="87" t="s">
        <v>44</v>
      </c>
      <c r="O786" s="88">
        <v>0</v>
      </c>
      <c r="P786" s="88">
        <f>O786*H786</f>
        <v>0</v>
      </c>
      <c r="Q786" s="88">
        <v>0</v>
      </c>
      <c r="R786" s="88">
        <f>Q786*H786</f>
        <v>0</v>
      </c>
      <c r="S786" s="88">
        <v>0</v>
      </c>
      <c r="T786" s="89">
        <f>S786*H786</f>
        <v>0</v>
      </c>
      <c r="AR786" s="90" t="s">
        <v>274</v>
      </c>
      <c r="AT786" s="90" t="s">
        <v>162</v>
      </c>
      <c r="AU786" s="90" t="s">
        <v>85</v>
      </c>
      <c r="AY786" s="7" t="s">
        <v>160</v>
      </c>
      <c r="BE786" s="91">
        <f>IF(N786="základní",J786,0)</f>
        <v>0</v>
      </c>
      <c r="BF786" s="91">
        <f>IF(N786="snížená",J786,0)</f>
        <v>0</v>
      </c>
      <c r="BG786" s="91">
        <f>IF(N786="zákl. přenesená",J786,0)</f>
        <v>0</v>
      </c>
      <c r="BH786" s="91">
        <f>IF(N786="sníž. přenesená",J786,0)</f>
        <v>0</v>
      </c>
      <c r="BI786" s="91">
        <f>IF(N786="nulová",J786,0)</f>
        <v>0</v>
      </c>
      <c r="BJ786" s="7" t="s">
        <v>85</v>
      </c>
      <c r="BK786" s="91">
        <f>ROUND(I786*H786,2)</f>
        <v>0</v>
      </c>
      <c r="BL786" s="7" t="s">
        <v>274</v>
      </c>
      <c r="BM786" s="90" t="s">
        <v>1232</v>
      </c>
    </row>
    <row r="787" spans="2:65" s="14" customFormat="1" x14ac:dyDescent="0.2">
      <c r="B787" s="15"/>
      <c r="D787" s="92" t="s">
        <v>169</v>
      </c>
      <c r="F787" s="93" t="s">
        <v>1233</v>
      </c>
      <c r="I787" s="143"/>
      <c r="L787" s="15"/>
      <c r="M787" s="94"/>
      <c r="T787" s="95"/>
      <c r="AT787" s="7" t="s">
        <v>169</v>
      </c>
      <c r="AU787" s="7" t="s">
        <v>85</v>
      </c>
    </row>
    <row r="788" spans="2:65" s="68" customFormat="1" ht="22.9" customHeight="1" x14ac:dyDescent="0.2">
      <c r="B788" s="69"/>
      <c r="D788" s="70" t="s">
        <v>71</v>
      </c>
      <c r="E788" s="78" t="s">
        <v>1234</v>
      </c>
      <c r="F788" s="78" t="s">
        <v>1235</v>
      </c>
      <c r="I788" s="147"/>
      <c r="J788" s="79">
        <f>BK788</f>
        <v>0</v>
      </c>
      <c r="L788" s="69"/>
      <c r="M788" s="73"/>
      <c r="P788" s="74">
        <f>SUM(P789:P795)</f>
        <v>95.439799999999977</v>
      </c>
      <c r="R788" s="74">
        <f>SUM(R789:R795)</f>
        <v>0.59121999999999997</v>
      </c>
      <c r="T788" s="75">
        <f>SUM(T789:T795)</f>
        <v>0</v>
      </c>
      <c r="AR788" s="70" t="s">
        <v>85</v>
      </c>
      <c r="AT788" s="76" t="s">
        <v>71</v>
      </c>
      <c r="AU788" s="76" t="s">
        <v>80</v>
      </c>
      <c r="AY788" s="70" t="s">
        <v>160</v>
      </c>
      <c r="BK788" s="77">
        <f>SUM(BK789:BK795)</f>
        <v>0</v>
      </c>
    </row>
    <row r="789" spans="2:65" s="14" customFormat="1" ht="24.2" customHeight="1" x14ac:dyDescent="0.2">
      <c r="B789" s="15"/>
      <c r="C789" s="80" t="s">
        <v>1236</v>
      </c>
      <c r="D789" s="80" t="s">
        <v>303</v>
      </c>
      <c r="E789" s="81" t="s">
        <v>1237</v>
      </c>
      <c r="F789" s="82" t="s">
        <v>1238</v>
      </c>
      <c r="G789" s="83" t="s">
        <v>212</v>
      </c>
      <c r="H789" s="84">
        <v>168.92</v>
      </c>
      <c r="I789" s="142"/>
      <c r="J789" s="85">
        <f>ROUND(I789*H789,2)</f>
        <v>0</v>
      </c>
      <c r="K789" s="82" t="s">
        <v>166</v>
      </c>
      <c r="L789" s="15"/>
      <c r="M789" s="86" t="s">
        <v>3</v>
      </c>
      <c r="N789" s="87" t="s">
        <v>44</v>
      </c>
      <c r="O789" s="88">
        <v>0.56499999999999995</v>
      </c>
      <c r="P789" s="88">
        <f>O789*H789</f>
        <v>95.439799999999977</v>
      </c>
      <c r="Q789" s="88">
        <v>3.5000000000000001E-3</v>
      </c>
      <c r="R789" s="88">
        <f>Q789*H789</f>
        <v>0.59121999999999997</v>
      </c>
      <c r="S789" s="88">
        <v>0</v>
      </c>
      <c r="T789" s="89">
        <f>S789*H789</f>
        <v>0</v>
      </c>
      <c r="AR789" s="90" t="s">
        <v>274</v>
      </c>
      <c r="AT789" s="90" t="s">
        <v>162</v>
      </c>
      <c r="AU789" s="90" t="s">
        <v>85</v>
      </c>
      <c r="AY789" s="7" t="s">
        <v>160</v>
      </c>
      <c r="BE789" s="91">
        <f>IF(N789="základní",J789,0)</f>
        <v>0</v>
      </c>
      <c r="BF789" s="91">
        <f>IF(N789="snížená",J789,0)</f>
        <v>0</v>
      </c>
      <c r="BG789" s="91">
        <f>IF(N789="zákl. přenesená",J789,0)</f>
        <v>0</v>
      </c>
      <c r="BH789" s="91">
        <f>IF(N789="sníž. přenesená",J789,0)</f>
        <v>0</v>
      </c>
      <c r="BI789" s="91">
        <f>IF(N789="nulová",J789,0)</f>
        <v>0</v>
      </c>
      <c r="BJ789" s="7" t="s">
        <v>85</v>
      </c>
      <c r="BK789" s="91">
        <f>ROUND(I789*H789,2)</f>
        <v>0</v>
      </c>
      <c r="BL789" s="7" t="s">
        <v>274</v>
      </c>
      <c r="BM789" s="90" t="s">
        <v>1239</v>
      </c>
    </row>
    <row r="790" spans="2:65" s="14" customFormat="1" x14ac:dyDescent="0.2">
      <c r="B790" s="15"/>
      <c r="D790" s="92" t="s">
        <v>169</v>
      </c>
      <c r="F790" s="93" t="s">
        <v>1240</v>
      </c>
      <c r="I790" s="143"/>
      <c r="L790" s="15"/>
      <c r="M790" s="94"/>
      <c r="T790" s="95"/>
      <c r="AT790" s="7" t="s">
        <v>169</v>
      </c>
      <c r="AU790" s="7" t="s">
        <v>85</v>
      </c>
    </row>
    <row r="791" spans="2:65" s="96" customFormat="1" x14ac:dyDescent="0.2">
      <c r="B791" s="97"/>
      <c r="D791" s="98" t="s">
        <v>171</v>
      </c>
      <c r="E791" s="99" t="s">
        <v>3</v>
      </c>
      <c r="F791" s="100" t="s">
        <v>1241</v>
      </c>
      <c r="H791" s="99" t="s">
        <v>3</v>
      </c>
      <c r="I791" s="144"/>
      <c r="L791" s="97"/>
      <c r="M791" s="101"/>
      <c r="T791" s="102"/>
      <c r="AT791" s="99" t="s">
        <v>171</v>
      </c>
      <c r="AU791" s="99" t="s">
        <v>85</v>
      </c>
      <c r="AV791" s="96" t="s">
        <v>80</v>
      </c>
      <c r="AW791" s="96" t="s">
        <v>33</v>
      </c>
      <c r="AX791" s="96" t="s">
        <v>72</v>
      </c>
      <c r="AY791" s="99" t="s">
        <v>160</v>
      </c>
    </row>
    <row r="792" spans="2:65" s="103" customFormat="1" x14ac:dyDescent="0.2">
      <c r="B792" s="104"/>
      <c r="D792" s="98" t="s">
        <v>171</v>
      </c>
      <c r="E792" s="105" t="s">
        <v>3</v>
      </c>
      <c r="F792" s="106" t="s">
        <v>1242</v>
      </c>
      <c r="H792" s="107">
        <v>168.92</v>
      </c>
      <c r="I792" s="145"/>
      <c r="L792" s="104"/>
      <c r="M792" s="108"/>
      <c r="T792" s="109"/>
      <c r="AT792" s="105" t="s">
        <v>171</v>
      </c>
      <c r="AU792" s="105" t="s">
        <v>85</v>
      </c>
      <c r="AV792" s="103" t="s">
        <v>85</v>
      </c>
      <c r="AW792" s="103" t="s">
        <v>33</v>
      </c>
      <c r="AX792" s="103" t="s">
        <v>72</v>
      </c>
      <c r="AY792" s="105" t="s">
        <v>160</v>
      </c>
    </row>
    <row r="793" spans="2:65" s="110" customFormat="1" x14ac:dyDescent="0.2">
      <c r="B793" s="111"/>
      <c r="D793" s="98" t="s">
        <v>171</v>
      </c>
      <c r="E793" s="112" t="s">
        <v>3</v>
      </c>
      <c r="F793" s="113" t="s">
        <v>182</v>
      </c>
      <c r="H793" s="114">
        <v>168.92</v>
      </c>
      <c r="I793" s="146"/>
      <c r="L793" s="111"/>
      <c r="M793" s="115"/>
      <c r="T793" s="116"/>
      <c r="AT793" s="112" t="s">
        <v>171</v>
      </c>
      <c r="AU793" s="112" t="s">
        <v>85</v>
      </c>
      <c r="AV793" s="110" t="s">
        <v>167</v>
      </c>
      <c r="AW793" s="110" t="s">
        <v>33</v>
      </c>
      <c r="AX793" s="110" t="s">
        <v>80</v>
      </c>
      <c r="AY793" s="112" t="s">
        <v>160</v>
      </c>
    </row>
    <row r="794" spans="2:65" s="14" customFormat="1" ht="44.25" customHeight="1" x14ac:dyDescent="0.2">
      <c r="B794" s="15"/>
      <c r="C794" s="80" t="s">
        <v>1243</v>
      </c>
      <c r="D794" s="80" t="s">
        <v>162</v>
      </c>
      <c r="E794" s="81" t="s">
        <v>1244</v>
      </c>
      <c r="F794" s="82" t="s">
        <v>1245</v>
      </c>
      <c r="G794" s="83" t="s">
        <v>1210</v>
      </c>
      <c r="H794" s="84">
        <v>1540.3140000000001</v>
      </c>
      <c r="I794" s="142"/>
      <c r="J794" s="85">
        <f>ROUND(I794*H794,2)</f>
        <v>0</v>
      </c>
      <c r="K794" s="82" t="s">
        <v>166</v>
      </c>
      <c r="L794" s="15"/>
      <c r="M794" s="86" t="s">
        <v>3</v>
      </c>
      <c r="N794" s="87" t="s">
        <v>44</v>
      </c>
      <c r="O794" s="88">
        <v>0</v>
      </c>
      <c r="P794" s="88">
        <f>O794*H794</f>
        <v>0</v>
      </c>
      <c r="Q794" s="88">
        <v>0</v>
      </c>
      <c r="R794" s="88">
        <f>Q794*H794</f>
        <v>0</v>
      </c>
      <c r="S794" s="88">
        <v>0</v>
      </c>
      <c r="T794" s="89">
        <f>S794*H794</f>
        <v>0</v>
      </c>
      <c r="AR794" s="90" t="s">
        <v>274</v>
      </c>
      <c r="AT794" s="90" t="s">
        <v>162</v>
      </c>
      <c r="AU794" s="90" t="s">
        <v>85</v>
      </c>
      <c r="AY794" s="7" t="s">
        <v>160</v>
      </c>
      <c r="BE794" s="91">
        <f>IF(N794="základní",J794,0)</f>
        <v>0</v>
      </c>
      <c r="BF794" s="91">
        <f>IF(N794="snížená",J794,0)</f>
        <v>0</v>
      </c>
      <c r="BG794" s="91">
        <f>IF(N794="zákl. přenesená",J794,0)</f>
        <v>0</v>
      </c>
      <c r="BH794" s="91">
        <f>IF(N794="sníž. přenesená",J794,0)</f>
        <v>0</v>
      </c>
      <c r="BI794" s="91">
        <f>IF(N794="nulová",J794,0)</f>
        <v>0</v>
      </c>
      <c r="BJ794" s="7" t="s">
        <v>85</v>
      </c>
      <c r="BK794" s="91">
        <f>ROUND(I794*H794,2)</f>
        <v>0</v>
      </c>
      <c r="BL794" s="7" t="s">
        <v>274</v>
      </c>
      <c r="BM794" s="90" t="s">
        <v>1246</v>
      </c>
    </row>
    <row r="795" spans="2:65" s="14" customFormat="1" x14ac:dyDescent="0.2">
      <c r="B795" s="15"/>
      <c r="D795" s="92" t="s">
        <v>169</v>
      </c>
      <c r="F795" s="93" t="s">
        <v>1247</v>
      </c>
      <c r="I795" s="143"/>
      <c r="L795" s="15"/>
      <c r="M795" s="94"/>
      <c r="T795" s="95"/>
      <c r="AT795" s="7" t="s">
        <v>169</v>
      </c>
      <c r="AU795" s="7" t="s">
        <v>85</v>
      </c>
    </row>
    <row r="796" spans="2:65" s="68" customFormat="1" ht="22.9" customHeight="1" x14ac:dyDescent="0.2">
      <c r="B796" s="69"/>
      <c r="D796" s="70" t="s">
        <v>71</v>
      </c>
      <c r="E796" s="78" t="s">
        <v>1248</v>
      </c>
      <c r="F796" s="78" t="s">
        <v>1249</v>
      </c>
      <c r="I796" s="147"/>
      <c r="J796" s="79">
        <f>BK796</f>
        <v>0</v>
      </c>
      <c r="L796" s="69"/>
      <c r="M796" s="73"/>
      <c r="P796" s="74">
        <f>SUM(P797:P803)</f>
        <v>4.7938640000000001</v>
      </c>
      <c r="R796" s="74">
        <f>SUM(R797:R803)</f>
        <v>1.78568E-3</v>
      </c>
      <c r="T796" s="75">
        <f>SUM(T797:T803)</f>
        <v>0</v>
      </c>
      <c r="AR796" s="70" t="s">
        <v>85</v>
      </c>
      <c r="AT796" s="76" t="s">
        <v>71</v>
      </c>
      <c r="AU796" s="76" t="s">
        <v>80</v>
      </c>
      <c r="AY796" s="70" t="s">
        <v>160</v>
      </c>
      <c r="BK796" s="77">
        <f>SUM(BK797:BK803)</f>
        <v>0</v>
      </c>
    </row>
    <row r="797" spans="2:65" s="14" customFormat="1" ht="24.2" customHeight="1" x14ac:dyDescent="0.2">
      <c r="B797" s="15"/>
      <c r="C797" s="80" t="s">
        <v>1250</v>
      </c>
      <c r="D797" s="80" t="s">
        <v>162</v>
      </c>
      <c r="E797" s="81" t="s">
        <v>1251</v>
      </c>
      <c r="F797" s="82" t="s">
        <v>1252</v>
      </c>
      <c r="G797" s="83" t="s">
        <v>212</v>
      </c>
      <c r="H797" s="84">
        <v>6.8680000000000003</v>
      </c>
      <c r="I797" s="142"/>
      <c r="J797" s="85">
        <f>ROUND(I797*H797,2)</f>
        <v>0</v>
      </c>
      <c r="K797" s="82" t="s">
        <v>166</v>
      </c>
      <c r="L797" s="15"/>
      <c r="M797" s="86" t="s">
        <v>3</v>
      </c>
      <c r="N797" s="87" t="s">
        <v>44</v>
      </c>
      <c r="O797" s="88">
        <v>0.34200000000000003</v>
      </c>
      <c r="P797" s="88">
        <f>O797*H797</f>
        <v>2.3488560000000005</v>
      </c>
      <c r="Q797" s="88">
        <v>0</v>
      </c>
      <c r="R797" s="88">
        <f>Q797*H797</f>
        <v>0</v>
      </c>
      <c r="S797" s="88">
        <v>0</v>
      </c>
      <c r="T797" s="89">
        <f>S797*H797</f>
        <v>0</v>
      </c>
      <c r="AR797" s="90" t="s">
        <v>274</v>
      </c>
      <c r="AT797" s="90" t="s">
        <v>162</v>
      </c>
      <c r="AU797" s="90" t="s">
        <v>85</v>
      </c>
      <c r="AY797" s="7" t="s">
        <v>160</v>
      </c>
      <c r="BE797" s="91">
        <f>IF(N797="základní",J797,0)</f>
        <v>0</v>
      </c>
      <c r="BF797" s="91">
        <f>IF(N797="snížená",J797,0)</f>
        <v>0</v>
      </c>
      <c r="BG797" s="91">
        <f>IF(N797="zákl. přenesená",J797,0)</f>
        <v>0</v>
      </c>
      <c r="BH797" s="91">
        <f>IF(N797="sníž. přenesená",J797,0)</f>
        <v>0</v>
      </c>
      <c r="BI797" s="91">
        <f>IF(N797="nulová",J797,0)</f>
        <v>0</v>
      </c>
      <c r="BJ797" s="7" t="s">
        <v>85</v>
      </c>
      <c r="BK797" s="91">
        <f>ROUND(I797*H797,2)</f>
        <v>0</v>
      </c>
      <c r="BL797" s="7" t="s">
        <v>274</v>
      </c>
      <c r="BM797" s="90" t="s">
        <v>1253</v>
      </c>
    </row>
    <row r="798" spans="2:65" s="14" customFormat="1" x14ac:dyDescent="0.2">
      <c r="B798" s="15"/>
      <c r="D798" s="92" t="s">
        <v>169</v>
      </c>
      <c r="F798" s="93" t="s">
        <v>1254</v>
      </c>
      <c r="I798" s="143"/>
      <c r="L798" s="15"/>
      <c r="M798" s="94"/>
      <c r="T798" s="95"/>
      <c r="AT798" s="7" t="s">
        <v>169</v>
      </c>
      <c r="AU798" s="7" t="s">
        <v>85</v>
      </c>
    </row>
    <row r="799" spans="2:65" s="103" customFormat="1" x14ac:dyDescent="0.2">
      <c r="B799" s="104"/>
      <c r="D799" s="98" t="s">
        <v>171</v>
      </c>
      <c r="E799" s="105" t="s">
        <v>3</v>
      </c>
      <c r="F799" s="106" t="s">
        <v>1255</v>
      </c>
      <c r="H799" s="107">
        <v>6.8680000000000003</v>
      </c>
      <c r="I799" s="145"/>
      <c r="L799" s="104"/>
      <c r="M799" s="108"/>
      <c r="T799" s="109"/>
      <c r="AT799" s="105" t="s">
        <v>171</v>
      </c>
      <c r="AU799" s="105" t="s">
        <v>85</v>
      </c>
      <c r="AV799" s="103" t="s">
        <v>85</v>
      </c>
      <c r="AW799" s="103" t="s">
        <v>33</v>
      </c>
      <c r="AX799" s="103" t="s">
        <v>80</v>
      </c>
      <c r="AY799" s="105" t="s">
        <v>160</v>
      </c>
    </row>
    <row r="800" spans="2:65" s="14" customFormat="1" ht="24.2" customHeight="1" x14ac:dyDescent="0.2">
      <c r="B800" s="15"/>
      <c r="C800" s="80" t="s">
        <v>1256</v>
      </c>
      <c r="D800" s="80" t="s">
        <v>162</v>
      </c>
      <c r="E800" s="81" t="s">
        <v>1257</v>
      </c>
      <c r="F800" s="82" t="s">
        <v>1258</v>
      </c>
      <c r="G800" s="83" t="s">
        <v>212</v>
      </c>
      <c r="H800" s="84">
        <v>6.8680000000000003</v>
      </c>
      <c r="I800" s="142"/>
      <c r="J800" s="85">
        <f>ROUND(I800*H800,2)</f>
        <v>0</v>
      </c>
      <c r="K800" s="82" t="s">
        <v>166</v>
      </c>
      <c r="L800" s="15"/>
      <c r="M800" s="86" t="s">
        <v>3</v>
      </c>
      <c r="N800" s="87" t="s">
        <v>44</v>
      </c>
      <c r="O800" s="88">
        <v>0.184</v>
      </c>
      <c r="P800" s="88">
        <f>O800*H800</f>
        <v>1.2637119999999999</v>
      </c>
      <c r="Q800" s="88">
        <v>1.3999999999999999E-4</v>
      </c>
      <c r="R800" s="88">
        <f>Q800*H800</f>
        <v>9.6152E-4</v>
      </c>
      <c r="S800" s="88">
        <v>0</v>
      </c>
      <c r="T800" s="89">
        <f>S800*H800</f>
        <v>0</v>
      </c>
      <c r="AR800" s="90" t="s">
        <v>274</v>
      </c>
      <c r="AT800" s="90" t="s">
        <v>162</v>
      </c>
      <c r="AU800" s="90" t="s">
        <v>85</v>
      </c>
      <c r="AY800" s="7" t="s">
        <v>160</v>
      </c>
      <c r="BE800" s="91">
        <f>IF(N800="základní",J800,0)</f>
        <v>0</v>
      </c>
      <c r="BF800" s="91">
        <f>IF(N800="snížená",J800,0)</f>
        <v>0</v>
      </c>
      <c r="BG800" s="91">
        <f>IF(N800="zákl. přenesená",J800,0)</f>
        <v>0</v>
      </c>
      <c r="BH800" s="91">
        <f>IF(N800="sníž. přenesená",J800,0)</f>
        <v>0</v>
      </c>
      <c r="BI800" s="91">
        <f>IF(N800="nulová",J800,0)</f>
        <v>0</v>
      </c>
      <c r="BJ800" s="7" t="s">
        <v>85</v>
      </c>
      <c r="BK800" s="91">
        <f>ROUND(I800*H800,2)</f>
        <v>0</v>
      </c>
      <c r="BL800" s="7" t="s">
        <v>274</v>
      </c>
      <c r="BM800" s="90" t="s">
        <v>1259</v>
      </c>
    </row>
    <row r="801" spans="2:65" s="14" customFormat="1" x14ac:dyDescent="0.2">
      <c r="B801" s="15"/>
      <c r="D801" s="92" t="s">
        <v>169</v>
      </c>
      <c r="F801" s="93" t="s">
        <v>1260</v>
      </c>
      <c r="I801" s="143"/>
      <c r="L801" s="15"/>
      <c r="M801" s="94"/>
      <c r="T801" s="95"/>
      <c r="AT801" s="7" t="s">
        <v>169</v>
      </c>
      <c r="AU801" s="7" t="s">
        <v>85</v>
      </c>
    </row>
    <row r="802" spans="2:65" s="14" customFormat="1" ht="24.2" customHeight="1" x14ac:dyDescent="0.2">
      <c r="B802" s="15"/>
      <c r="C802" s="80" t="s">
        <v>1261</v>
      </c>
      <c r="D802" s="80" t="s">
        <v>162</v>
      </c>
      <c r="E802" s="81" t="s">
        <v>1262</v>
      </c>
      <c r="F802" s="82" t="s">
        <v>1263</v>
      </c>
      <c r="G802" s="83" t="s">
        <v>212</v>
      </c>
      <c r="H802" s="84">
        <v>6.8680000000000003</v>
      </c>
      <c r="I802" s="142"/>
      <c r="J802" s="85">
        <f>ROUND(I802*H802,2)</f>
        <v>0</v>
      </c>
      <c r="K802" s="82" t="s">
        <v>166</v>
      </c>
      <c r="L802" s="15"/>
      <c r="M802" s="86" t="s">
        <v>3</v>
      </c>
      <c r="N802" s="87" t="s">
        <v>44</v>
      </c>
      <c r="O802" s="88">
        <v>0.17199999999999999</v>
      </c>
      <c r="P802" s="88">
        <f>O802*H802</f>
        <v>1.1812959999999999</v>
      </c>
      <c r="Q802" s="88">
        <v>1.2E-4</v>
      </c>
      <c r="R802" s="88">
        <f>Q802*H802</f>
        <v>8.2416000000000011E-4</v>
      </c>
      <c r="S802" s="88">
        <v>0</v>
      </c>
      <c r="T802" s="89">
        <f>S802*H802</f>
        <v>0</v>
      </c>
      <c r="AR802" s="90" t="s">
        <v>274</v>
      </c>
      <c r="AT802" s="90" t="s">
        <v>162</v>
      </c>
      <c r="AU802" s="90" t="s">
        <v>85</v>
      </c>
      <c r="AY802" s="7" t="s">
        <v>160</v>
      </c>
      <c r="BE802" s="91">
        <f>IF(N802="základní",J802,0)</f>
        <v>0</v>
      </c>
      <c r="BF802" s="91">
        <f>IF(N802="snížená",J802,0)</f>
        <v>0</v>
      </c>
      <c r="BG802" s="91">
        <f>IF(N802="zákl. přenesená",J802,0)</f>
        <v>0</v>
      </c>
      <c r="BH802" s="91">
        <f>IF(N802="sníž. přenesená",J802,0)</f>
        <v>0</v>
      </c>
      <c r="BI802" s="91">
        <f>IF(N802="nulová",J802,0)</f>
        <v>0</v>
      </c>
      <c r="BJ802" s="7" t="s">
        <v>85</v>
      </c>
      <c r="BK802" s="91">
        <f>ROUND(I802*H802,2)</f>
        <v>0</v>
      </c>
      <c r="BL802" s="7" t="s">
        <v>274</v>
      </c>
      <c r="BM802" s="90" t="s">
        <v>1264</v>
      </c>
    </row>
    <row r="803" spans="2:65" s="14" customFormat="1" x14ac:dyDescent="0.2">
      <c r="B803" s="15"/>
      <c r="D803" s="92" t="s">
        <v>169</v>
      </c>
      <c r="F803" s="93" t="s">
        <v>1265</v>
      </c>
      <c r="I803" s="143"/>
      <c r="L803" s="15"/>
      <c r="M803" s="94"/>
      <c r="T803" s="95"/>
      <c r="AT803" s="7" t="s">
        <v>169</v>
      </c>
      <c r="AU803" s="7" t="s">
        <v>85</v>
      </c>
    </row>
    <row r="804" spans="2:65" s="68" customFormat="1" ht="22.9" customHeight="1" x14ac:dyDescent="0.2">
      <c r="B804" s="69"/>
      <c r="D804" s="70" t="s">
        <v>71</v>
      </c>
      <c r="E804" s="78" t="s">
        <v>1266</v>
      </c>
      <c r="F804" s="78" t="s">
        <v>1267</v>
      </c>
      <c r="I804" s="147"/>
      <c r="J804" s="79">
        <f>BK804</f>
        <v>0</v>
      </c>
      <c r="L804" s="69"/>
      <c r="M804" s="73"/>
      <c r="P804" s="74">
        <f>SUM(P805:P824)</f>
        <v>183.40660800000001</v>
      </c>
      <c r="R804" s="74">
        <f>SUM(R805:R824)</f>
        <v>1.2632597999999999</v>
      </c>
      <c r="T804" s="75">
        <f>SUM(T805:T824)</f>
        <v>0.29008188000000001</v>
      </c>
      <c r="AR804" s="70" t="s">
        <v>85</v>
      </c>
      <c r="AT804" s="76" t="s">
        <v>71</v>
      </c>
      <c r="AU804" s="76" t="s">
        <v>80</v>
      </c>
      <c r="AY804" s="70" t="s">
        <v>160</v>
      </c>
      <c r="BK804" s="77">
        <f>SUM(BK805:BK824)</f>
        <v>0</v>
      </c>
    </row>
    <row r="805" spans="2:65" s="14" customFormat="1" ht="16.5" customHeight="1" x14ac:dyDescent="0.2">
      <c r="B805" s="15"/>
      <c r="C805" s="80" t="s">
        <v>1268</v>
      </c>
      <c r="D805" s="80" t="s">
        <v>162</v>
      </c>
      <c r="E805" s="81" t="s">
        <v>1269</v>
      </c>
      <c r="F805" s="82" t="s">
        <v>1270</v>
      </c>
      <c r="G805" s="83" t="s">
        <v>212</v>
      </c>
      <c r="H805" s="84">
        <v>935.74800000000005</v>
      </c>
      <c r="I805" s="142"/>
      <c r="J805" s="85">
        <f>ROUND(I805*H805,2)</f>
        <v>0</v>
      </c>
      <c r="K805" s="82" t="s">
        <v>166</v>
      </c>
      <c r="L805" s="15"/>
      <c r="M805" s="86" t="s">
        <v>3</v>
      </c>
      <c r="N805" s="87" t="s">
        <v>44</v>
      </c>
      <c r="O805" s="88">
        <v>7.3999999999999996E-2</v>
      </c>
      <c r="P805" s="88">
        <f>O805*H805</f>
        <v>69.245351999999997</v>
      </c>
      <c r="Q805" s="88">
        <v>1E-3</v>
      </c>
      <c r="R805" s="88">
        <f>Q805*H805</f>
        <v>0.93574800000000002</v>
      </c>
      <c r="S805" s="88">
        <v>3.1E-4</v>
      </c>
      <c r="T805" s="89">
        <f>S805*H805</f>
        <v>0.29008188000000001</v>
      </c>
      <c r="AR805" s="90" t="s">
        <v>274</v>
      </c>
      <c r="AT805" s="90" t="s">
        <v>162</v>
      </c>
      <c r="AU805" s="90" t="s">
        <v>85</v>
      </c>
      <c r="AY805" s="7" t="s">
        <v>160</v>
      </c>
      <c r="BE805" s="91">
        <f>IF(N805="základní",J805,0)</f>
        <v>0</v>
      </c>
      <c r="BF805" s="91">
        <f>IF(N805="snížená",J805,0)</f>
        <v>0</v>
      </c>
      <c r="BG805" s="91">
        <f>IF(N805="zákl. přenesená",J805,0)</f>
        <v>0</v>
      </c>
      <c r="BH805" s="91">
        <f>IF(N805="sníž. přenesená",J805,0)</f>
        <v>0</v>
      </c>
      <c r="BI805" s="91">
        <f>IF(N805="nulová",J805,0)</f>
        <v>0</v>
      </c>
      <c r="BJ805" s="7" t="s">
        <v>85</v>
      </c>
      <c r="BK805" s="91">
        <f>ROUND(I805*H805,2)</f>
        <v>0</v>
      </c>
      <c r="BL805" s="7" t="s">
        <v>274</v>
      </c>
      <c r="BM805" s="90" t="s">
        <v>1271</v>
      </c>
    </row>
    <row r="806" spans="2:65" s="14" customFormat="1" x14ac:dyDescent="0.2">
      <c r="B806" s="15"/>
      <c r="D806" s="92" t="s">
        <v>169</v>
      </c>
      <c r="F806" s="93" t="s">
        <v>1272</v>
      </c>
      <c r="I806" s="143"/>
      <c r="L806" s="15"/>
      <c r="M806" s="94"/>
      <c r="T806" s="95"/>
      <c r="AT806" s="7" t="s">
        <v>169</v>
      </c>
      <c r="AU806" s="7" t="s">
        <v>85</v>
      </c>
    </row>
    <row r="807" spans="2:65" s="96" customFormat="1" x14ac:dyDescent="0.2">
      <c r="B807" s="97"/>
      <c r="D807" s="98" t="s">
        <v>171</v>
      </c>
      <c r="E807" s="99" t="s">
        <v>3</v>
      </c>
      <c r="F807" s="100" t="s">
        <v>322</v>
      </c>
      <c r="H807" s="99" t="s">
        <v>3</v>
      </c>
      <c r="I807" s="144"/>
      <c r="L807" s="97"/>
      <c r="M807" s="101"/>
      <c r="T807" s="102"/>
      <c r="AT807" s="99" t="s">
        <v>171</v>
      </c>
      <c r="AU807" s="99" t="s">
        <v>85</v>
      </c>
      <c r="AV807" s="96" t="s">
        <v>80</v>
      </c>
      <c r="AW807" s="96" t="s">
        <v>33</v>
      </c>
      <c r="AX807" s="96" t="s">
        <v>72</v>
      </c>
      <c r="AY807" s="99" t="s">
        <v>160</v>
      </c>
    </row>
    <row r="808" spans="2:65" s="103" customFormat="1" x14ac:dyDescent="0.2">
      <c r="B808" s="104"/>
      <c r="D808" s="98" t="s">
        <v>171</v>
      </c>
      <c r="E808" s="105" t="s">
        <v>3</v>
      </c>
      <c r="F808" s="106" t="s">
        <v>1273</v>
      </c>
      <c r="H808" s="107">
        <v>650.71199999999999</v>
      </c>
      <c r="I808" s="145"/>
      <c r="L808" s="104"/>
      <c r="M808" s="108"/>
      <c r="T808" s="109"/>
      <c r="AT808" s="105" t="s">
        <v>171</v>
      </c>
      <c r="AU808" s="105" t="s">
        <v>85</v>
      </c>
      <c r="AV808" s="103" t="s">
        <v>85</v>
      </c>
      <c r="AW808" s="103" t="s">
        <v>33</v>
      </c>
      <c r="AX808" s="103" t="s">
        <v>72</v>
      </c>
      <c r="AY808" s="105" t="s">
        <v>160</v>
      </c>
    </row>
    <row r="809" spans="2:65" s="96" customFormat="1" x14ac:dyDescent="0.2">
      <c r="B809" s="97"/>
      <c r="D809" s="98" t="s">
        <v>171</v>
      </c>
      <c r="E809" s="99" t="s">
        <v>3</v>
      </c>
      <c r="F809" s="100" t="s">
        <v>1274</v>
      </c>
      <c r="H809" s="99" t="s">
        <v>3</v>
      </c>
      <c r="I809" s="144"/>
      <c r="L809" s="97"/>
      <c r="M809" s="101"/>
      <c r="T809" s="102"/>
      <c r="AT809" s="99" t="s">
        <v>171</v>
      </c>
      <c r="AU809" s="99" t="s">
        <v>85</v>
      </c>
      <c r="AV809" s="96" t="s">
        <v>80</v>
      </c>
      <c r="AW809" s="96" t="s">
        <v>33</v>
      </c>
      <c r="AX809" s="96" t="s">
        <v>72</v>
      </c>
      <c r="AY809" s="99" t="s">
        <v>160</v>
      </c>
    </row>
    <row r="810" spans="2:65" s="103" customFormat="1" x14ac:dyDescent="0.2">
      <c r="B810" s="104"/>
      <c r="D810" s="98" t="s">
        <v>171</v>
      </c>
      <c r="E810" s="105" t="s">
        <v>3</v>
      </c>
      <c r="F810" s="106" t="s">
        <v>342</v>
      </c>
      <c r="H810" s="107">
        <v>285.036</v>
      </c>
      <c r="I810" s="145"/>
      <c r="L810" s="104"/>
      <c r="M810" s="108"/>
      <c r="T810" s="109"/>
      <c r="AT810" s="105" t="s">
        <v>171</v>
      </c>
      <c r="AU810" s="105" t="s">
        <v>85</v>
      </c>
      <c r="AV810" s="103" t="s">
        <v>85</v>
      </c>
      <c r="AW810" s="103" t="s">
        <v>33</v>
      </c>
      <c r="AX810" s="103" t="s">
        <v>72</v>
      </c>
      <c r="AY810" s="105" t="s">
        <v>160</v>
      </c>
    </row>
    <row r="811" spans="2:65" s="110" customFormat="1" x14ac:dyDescent="0.2">
      <c r="B811" s="111"/>
      <c r="D811" s="98" t="s">
        <v>171</v>
      </c>
      <c r="E811" s="112" t="s">
        <v>3</v>
      </c>
      <c r="F811" s="113" t="s">
        <v>182</v>
      </c>
      <c r="H811" s="114">
        <v>935.74800000000005</v>
      </c>
      <c r="I811" s="146"/>
      <c r="L811" s="111"/>
      <c r="M811" s="115"/>
      <c r="T811" s="116"/>
      <c r="AT811" s="112" t="s">
        <v>171</v>
      </c>
      <c r="AU811" s="112" t="s">
        <v>85</v>
      </c>
      <c r="AV811" s="110" t="s">
        <v>167</v>
      </c>
      <c r="AW811" s="110" t="s">
        <v>33</v>
      </c>
      <c r="AX811" s="110" t="s">
        <v>80</v>
      </c>
      <c r="AY811" s="112" t="s">
        <v>160</v>
      </c>
    </row>
    <row r="812" spans="2:65" s="14" customFormat="1" ht="24.2" customHeight="1" x14ac:dyDescent="0.2">
      <c r="B812" s="15"/>
      <c r="C812" s="80" t="s">
        <v>1275</v>
      </c>
      <c r="D812" s="80" t="s">
        <v>162</v>
      </c>
      <c r="E812" s="81" t="s">
        <v>1276</v>
      </c>
      <c r="F812" s="82" t="s">
        <v>1277</v>
      </c>
      <c r="G812" s="83" t="s">
        <v>212</v>
      </c>
      <c r="H812" s="84">
        <v>935.74800000000005</v>
      </c>
      <c r="I812" s="142"/>
      <c r="J812" s="85">
        <f>ROUND(I812*H812,2)</f>
        <v>0</v>
      </c>
      <c r="K812" s="82" t="s">
        <v>166</v>
      </c>
      <c r="L812" s="15"/>
      <c r="M812" s="86" t="s">
        <v>3</v>
      </c>
      <c r="N812" s="87" t="s">
        <v>44</v>
      </c>
      <c r="O812" s="88">
        <v>3.6999999999999998E-2</v>
      </c>
      <c r="P812" s="88">
        <f>O812*H812</f>
        <v>34.622675999999998</v>
      </c>
      <c r="Q812" s="88">
        <v>0</v>
      </c>
      <c r="R812" s="88">
        <f>Q812*H812</f>
        <v>0</v>
      </c>
      <c r="S812" s="88">
        <v>0</v>
      </c>
      <c r="T812" s="89">
        <f>S812*H812</f>
        <v>0</v>
      </c>
      <c r="AR812" s="90" t="s">
        <v>274</v>
      </c>
      <c r="AT812" s="90" t="s">
        <v>162</v>
      </c>
      <c r="AU812" s="90" t="s">
        <v>85</v>
      </c>
      <c r="AY812" s="7" t="s">
        <v>160</v>
      </c>
      <c r="BE812" s="91">
        <f>IF(N812="základní",J812,0)</f>
        <v>0</v>
      </c>
      <c r="BF812" s="91">
        <f>IF(N812="snížená",J812,0)</f>
        <v>0</v>
      </c>
      <c r="BG812" s="91">
        <f>IF(N812="zákl. přenesená",J812,0)</f>
        <v>0</v>
      </c>
      <c r="BH812" s="91">
        <f>IF(N812="sníž. přenesená",J812,0)</f>
        <v>0</v>
      </c>
      <c r="BI812" s="91">
        <f>IF(N812="nulová",J812,0)</f>
        <v>0</v>
      </c>
      <c r="BJ812" s="7" t="s">
        <v>85</v>
      </c>
      <c r="BK812" s="91">
        <f>ROUND(I812*H812,2)</f>
        <v>0</v>
      </c>
      <c r="BL812" s="7" t="s">
        <v>274</v>
      </c>
      <c r="BM812" s="90" t="s">
        <v>1278</v>
      </c>
    </row>
    <row r="813" spans="2:65" s="14" customFormat="1" x14ac:dyDescent="0.2">
      <c r="B813" s="15"/>
      <c r="D813" s="92" t="s">
        <v>169</v>
      </c>
      <c r="F813" s="93" t="s">
        <v>1279</v>
      </c>
      <c r="I813" s="143"/>
      <c r="L813" s="15"/>
      <c r="M813" s="94"/>
      <c r="T813" s="95"/>
      <c r="AT813" s="7" t="s">
        <v>169</v>
      </c>
      <c r="AU813" s="7" t="s">
        <v>85</v>
      </c>
    </row>
    <row r="814" spans="2:65" s="14" customFormat="1" ht="33" customHeight="1" x14ac:dyDescent="0.2">
      <c r="B814" s="15"/>
      <c r="C814" s="80" t="s">
        <v>1280</v>
      </c>
      <c r="D814" s="80" t="s">
        <v>162</v>
      </c>
      <c r="E814" s="81" t="s">
        <v>1281</v>
      </c>
      <c r="F814" s="82" t="s">
        <v>1282</v>
      </c>
      <c r="G814" s="83" t="s">
        <v>212</v>
      </c>
      <c r="H814" s="84">
        <v>935.74800000000005</v>
      </c>
      <c r="I814" s="142"/>
      <c r="J814" s="85">
        <f>ROUND(I814*H814,2)</f>
        <v>0</v>
      </c>
      <c r="K814" s="82" t="s">
        <v>166</v>
      </c>
      <c r="L814" s="15"/>
      <c r="M814" s="86" t="s">
        <v>3</v>
      </c>
      <c r="N814" s="87" t="s">
        <v>44</v>
      </c>
      <c r="O814" s="88">
        <v>3.3000000000000002E-2</v>
      </c>
      <c r="P814" s="88">
        <f>O814*H814</f>
        <v>30.879684000000005</v>
      </c>
      <c r="Q814" s="88">
        <v>2.1000000000000001E-4</v>
      </c>
      <c r="R814" s="88">
        <f>Q814*H814</f>
        <v>0.19650708000000003</v>
      </c>
      <c r="S814" s="88">
        <v>0</v>
      </c>
      <c r="T814" s="89">
        <f>S814*H814</f>
        <v>0</v>
      </c>
      <c r="AR814" s="90" t="s">
        <v>274</v>
      </c>
      <c r="AT814" s="90" t="s">
        <v>162</v>
      </c>
      <c r="AU814" s="90" t="s">
        <v>85</v>
      </c>
      <c r="AY814" s="7" t="s">
        <v>160</v>
      </c>
      <c r="BE814" s="91">
        <f>IF(N814="základní",J814,0)</f>
        <v>0</v>
      </c>
      <c r="BF814" s="91">
        <f>IF(N814="snížená",J814,0)</f>
        <v>0</v>
      </c>
      <c r="BG814" s="91">
        <f>IF(N814="zákl. přenesená",J814,0)</f>
        <v>0</v>
      </c>
      <c r="BH814" s="91">
        <f>IF(N814="sníž. přenesená",J814,0)</f>
        <v>0</v>
      </c>
      <c r="BI814" s="91">
        <f>IF(N814="nulová",J814,0)</f>
        <v>0</v>
      </c>
      <c r="BJ814" s="7" t="s">
        <v>85</v>
      </c>
      <c r="BK814" s="91">
        <f>ROUND(I814*H814,2)</f>
        <v>0</v>
      </c>
      <c r="BL814" s="7" t="s">
        <v>274</v>
      </c>
      <c r="BM814" s="90" t="s">
        <v>1283</v>
      </c>
    </row>
    <row r="815" spans="2:65" s="14" customFormat="1" x14ac:dyDescent="0.2">
      <c r="B815" s="15"/>
      <c r="D815" s="92" t="s">
        <v>169</v>
      </c>
      <c r="F815" s="93" t="s">
        <v>1284</v>
      </c>
      <c r="I815" s="143"/>
      <c r="L815" s="15"/>
      <c r="M815" s="94"/>
      <c r="T815" s="95"/>
      <c r="AT815" s="7" t="s">
        <v>169</v>
      </c>
      <c r="AU815" s="7" t="s">
        <v>85</v>
      </c>
    </row>
    <row r="816" spans="2:65" s="96" customFormat="1" x14ac:dyDescent="0.2">
      <c r="B816" s="97"/>
      <c r="D816" s="98" t="s">
        <v>171</v>
      </c>
      <c r="E816" s="99" t="s">
        <v>3</v>
      </c>
      <c r="F816" s="100" t="s">
        <v>1285</v>
      </c>
      <c r="H816" s="99" t="s">
        <v>3</v>
      </c>
      <c r="I816" s="144"/>
      <c r="L816" s="97"/>
      <c r="M816" s="101"/>
      <c r="T816" s="102"/>
      <c r="AT816" s="99" t="s">
        <v>171</v>
      </c>
      <c r="AU816" s="99" t="s">
        <v>85</v>
      </c>
      <c r="AV816" s="96" t="s">
        <v>80</v>
      </c>
      <c r="AW816" s="96" t="s">
        <v>33</v>
      </c>
      <c r="AX816" s="96" t="s">
        <v>72</v>
      </c>
      <c r="AY816" s="99" t="s">
        <v>160</v>
      </c>
    </row>
    <row r="817" spans="2:65" s="96" customFormat="1" x14ac:dyDescent="0.2">
      <c r="B817" s="97"/>
      <c r="D817" s="98" t="s">
        <v>171</v>
      </c>
      <c r="E817" s="99" t="s">
        <v>3</v>
      </c>
      <c r="F817" s="100" t="s">
        <v>341</v>
      </c>
      <c r="H817" s="99" t="s">
        <v>3</v>
      </c>
      <c r="I817" s="144"/>
      <c r="L817" s="97"/>
      <c r="M817" s="101"/>
      <c r="T817" s="102"/>
      <c r="AT817" s="99" t="s">
        <v>171</v>
      </c>
      <c r="AU817" s="99" t="s">
        <v>85</v>
      </c>
      <c r="AV817" s="96" t="s">
        <v>80</v>
      </c>
      <c r="AW817" s="96" t="s">
        <v>33</v>
      </c>
      <c r="AX817" s="96" t="s">
        <v>72</v>
      </c>
      <c r="AY817" s="99" t="s">
        <v>160</v>
      </c>
    </row>
    <row r="818" spans="2:65" s="103" customFormat="1" x14ac:dyDescent="0.2">
      <c r="B818" s="104"/>
      <c r="D818" s="98" t="s">
        <v>171</v>
      </c>
      <c r="E818" s="105" t="s">
        <v>3</v>
      </c>
      <c r="F818" s="106" t="s">
        <v>342</v>
      </c>
      <c r="H818" s="107">
        <v>285.036</v>
      </c>
      <c r="I818" s="145"/>
      <c r="L818" s="104"/>
      <c r="M818" s="108"/>
      <c r="T818" s="109"/>
      <c r="AT818" s="105" t="s">
        <v>171</v>
      </c>
      <c r="AU818" s="105" t="s">
        <v>85</v>
      </c>
      <c r="AV818" s="103" t="s">
        <v>85</v>
      </c>
      <c r="AW818" s="103" t="s">
        <v>33</v>
      </c>
      <c r="AX818" s="103" t="s">
        <v>72</v>
      </c>
      <c r="AY818" s="105" t="s">
        <v>160</v>
      </c>
    </row>
    <row r="819" spans="2:65" s="96" customFormat="1" x14ac:dyDescent="0.2">
      <c r="B819" s="97"/>
      <c r="D819" s="98" t="s">
        <v>171</v>
      </c>
      <c r="E819" s="99" t="s">
        <v>3</v>
      </c>
      <c r="F819" s="100" t="s">
        <v>1286</v>
      </c>
      <c r="H819" s="99" t="s">
        <v>3</v>
      </c>
      <c r="I819" s="144"/>
      <c r="L819" s="97"/>
      <c r="M819" s="101"/>
      <c r="T819" s="102"/>
      <c r="AT819" s="99" t="s">
        <v>171</v>
      </c>
      <c r="AU819" s="99" t="s">
        <v>85</v>
      </c>
      <c r="AV819" s="96" t="s">
        <v>80</v>
      </c>
      <c r="AW819" s="96" t="s">
        <v>33</v>
      </c>
      <c r="AX819" s="96" t="s">
        <v>72</v>
      </c>
      <c r="AY819" s="99" t="s">
        <v>160</v>
      </c>
    </row>
    <row r="820" spans="2:65" s="103" customFormat="1" x14ac:dyDescent="0.2">
      <c r="B820" s="104"/>
      <c r="D820" s="98" t="s">
        <v>171</v>
      </c>
      <c r="E820" s="105" t="s">
        <v>3</v>
      </c>
      <c r="F820" s="106" t="s">
        <v>1287</v>
      </c>
      <c r="H820" s="107">
        <v>650.71199999999999</v>
      </c>
      <c r="I820" s="145"/>
      <c r="L820" s="104"/>
      <c r="M820" s="108"/>
      <c r="T820" s="109"/>
      <c r="AT820" s="105" t="s">
        <v>171</v>
      </c>
      <c r="AU820" s="105" t="s">
        <v>85</v>
      </c>
      <c r="AV820" s="103" t="s">
        <v>85</v>
      </c>
      <c r="AW820" s="103" t="s">
        <v>33</v>
      </c>
      <c r="AX820" s="103" t="s">
        <v>72</v>
      </c>
      <c r="AY820" s="105" t="s">
        <v>160</v>
      </c>
    </row>
    <row r="821" spans="2:65" s="110" customFormat="1" x14ac:dyDescent="0.2">
      <c r="B821" s="111"/>
      <c r="D821" s="98" t="s">
        <v>171</v>
      </c>
      <c r="E821" s="112" t="s">
        <v>3</v>
      </c>
      <c r="F821" s="113" t="s">
        <v>182</v>
      </c>
      <c r="H821" s="114">
        <v>935.74800000000005</v>
      </c>
      <c r="I821" s="146"/>
      <c r="L821" s="111"/>
      <c r="M821" s="115"/>
      <c r="T821" s="116"/>
      <c r="AT821" s="112" t="s">
        <v>171</v>
      </c>
      <c r="AU821" s="112" t="s">
        <v>85</v>
      </c>
      <c r="AV821" s="110" t="s">
        <v>167</v>
      </c>
      <c r="AW821" s="110" t="s">
        <v>33</v>
      </c>
      <c r="AX821" s="110" t="s">
        <v>80</v>
      </c>
      <c r="AY821" s="112" t="s">
        <v>160</v>
      </c>
    </row>
    <row r="822" spans="2:65" s="14" customFormat="1" ht="44.25" customHeight="1" x14ac:dyDescent="0.2">
      <c r="B822" s="15"/>
      <c r="C822" s="80" t="s">
        <v>1288</v>
      </c>
      <c r="D822" s="80" t="s">
        <v>162</v>
      </c>
      <c r="E822" s="81" t="s">
        <v>1289</v>
      </c>
      <c r="F822" s="82" t="s">
        <v>1290</v>
      </c>
      <c r="G822" s="83" t="s">
        <v>212</v>
      </c>
      <c r="H822" s="84">
        <v>935.74800000000005</v>
      </c>
      <c r="I822" s="142"/>
      <c r="J822" s="85">
        <f>ROUND(I822*H822,2)</f>
        <v>0</v>
      </c>
      <c r="K822" s="82" t="s">
        <v>166</v>
      </c>
      <c r="L822" s="15"/>
      <c r="M822" s="86" t="s">
        <v>3</v>
      </c>
      <c r="N822" s="87" t="s">
        <v>44</v>
      </c>
      <c r="O822" s="88">
        <v>5.1999999999999998E-2</v>
      </c>
      <c r="P822" s="88">
        <f>O822*H822</f>
        <v>48.658895999999999</v>
      </c>
      <c r="Q822" s="88">
        <v>1.3999999999999999E-4</v>
      </c>
      <c r="R822" s="88">
        <f>Q822*H822</f>
        <v>0.13100471999999999</v>
      </c>
      <c r="S822" s="88">
        <v>0</v>
      </c>
      <c r="T822" s="89">
        <f>S822*H822</f>
        <v>0</v>
      </c>
      <c r="AR822" s="90" t="s">
        <v>274</v>
      </c>
      <c r="AT822" s="90" t="s">
        <v>162</v>
      </c>
      <c r="AU822" s="90" t="s">
        <v>85</v>
      </c>
      <c r="AY822" s="7" t="s">
        <v>160</v>
      </c>
      <c r="BE822" s="91">
        <f>IF(N822="základní",J822,0)</f>
        <v>0</v>
      </c>
      <c r="BF822" s="91">
        <f>IF(N822="snížená",J822,0)</f>
        <v>0</v>
      </c>
      <c r="BG822" s="91">
        <f>IF(N822="zákl. přenesená",J822,0)</f>
        <v>0</v>
      </c>
      <c r="BH822" s="91">
        <f>IF(N822="sníž. přenesená",J822,0)</f>
        <v>0</v>
      </c>
      <c r="BI822" s="91">
        <f>IF(N822="nulová",J822,0)</f>
        <v>0</v>
      </c>
      <c r="BJ822" s="7" t="s">
        <v>85</v>
      </c>
      <c r="BK822" s="91">
        <f>ROUND(I822*H822,2)</f>
        <v>0</v>
      </c>
      <c r="BL822" s="7" t="s">
        <v>274</v>
      </c>
      <c r="BM822" s="90" t="s">
        <v>1291</v>
      </c>
    </row>
    <row r="823" spans="2:65" s="14" customFormat="1" x14ac:dyDescent="0.2">
      <c r="B823" s="15"/>
      <c r="D823" s="92" t="s">
        <v>169</v>
      </c>
      <c r="F823" s="93" t="s">
        <v>1292</v>
      </c>
      <c r="L823" s="15"/>
      <c r="M823" s="94"/>
      <c r="T823" s="95"/>
      <c r="AT823" s="7" t="s">
        <v>169</v>
      </c>
      <c r="AU823" s="7" t="s">
        <v>85</v>
      </c>
    </row>
    <row r="824" spans="2:65" s="103" customFormat="1" x14ac:dyDescent="0.2">
      <c r="B824" s="104"/>
      <c r="D824" s="98" t="s">
        <v>171</v>
      </c>
      <c r="E824" s="105" t="s">
        <v>3</v>
      </c>
      <c r="F824" s="106" t="s">
        <v>1293</v>
      </c>
      <c r="H824" s="107">
        <v>935.74800000000005</v>
      </c>
      <c r="L824" s="104"/>
      <c r="M824" s="108"/>
      <c r="T824" s="109"/>
      <c r="AT824" s="105" t="s">
        <v>171</v>
      </c>
      <c r="AU824" s="105" t="s">
        <v>85</v>
      </c>
      <c r="AV824" s="103" t="s">
        <v>85</v>
      </c>
      <c r="AW824" s="103" t="s">
        <v>33</v>
      </c>
      <c r="AX824" s="103" t="s">
        <v>80</v>
      </c>
      <c r="AY824" s="105" t="s">
        <v>160</v>
      </c>
    </row>
    <row r="825" spans="2:65" s="68" customFormat="1" ht="25.9" customHeight="1" x14ac:dyDescent="0.2">
      <c r="B825" s="69"/>
      <c r="D825" s="70" t="s">
        <v>71</v>
      </c>
      <c r="E825" s="71" t="s">
        <v>344</v>
      </c>
      <c r="F825" s="71" t="s">
        <v>1294</v>
      </c>
      <c r="J825" s="72">
        <f>BK825</f>
        <v>0</v>
      </c>
      <c r="L825" s="69"/>
      <c r="M825" s="73"/>
      <c r="P825" s="74">
        <f>P826+P829+P832</f>
        <v>0</v>
      </c>
      <c r="R825" s="74">
        <f>R826+R829+R832</f>
        <v>0</v>
      </c>
      <c r="T825" s="75">
        <f>T826+T829+T832</f>
        <v>0</v>
      </c>
      <c r="AR825" s="70" t="s">
        <v>183</v>
      </c>
      <c r="AT825" s="76" t="s">
        <v>71</v>
      </c>
      <c r="AU825" s="76" t="s">
        <v>72</v>
      </c>
      <c r="AY825" s="70" t="s">
        <v>160</v>
      </c>
      <c r="BK825" s="77">
        <f>BK826+BK829+BK832</f>
        <v>0</v>
      </c>
    </row>
    <row r="826" spans="2:65" s="68" customFormat="1" ht="22.9" customHeight="1" x14ac:dyDescent="0.2">
      <c r="B826" s="69"/>
      <c r="D826" s="70" t="s">
        <v>71</v>
      </c>
      <c r="E826" s="78" t="s">
        <v>1295</v>
      </c>
      <c r="F826" s="78" t="s">
        <v>1296</v>
      </c>
      <c r="J826" s="79">
        <f>BK826</f>
        <v>0</v>
      </c>
      <c r="L826" s="69"/>
      <c r="M826" s="73"/>
      <c r="P826" s="74">
        <f>SUM(P827:P828)</f>
        <v>0</v>
      </c>
      <c r="R826" s="74">
        <f>SUM(R827:R828)</f>
        <v>0</v>
      </c>
      <c r="T826" s="75">
        <f>SUM(T827:T828)</f>
        <v>0</v>
      </c>
      <c r="AR826" s="70" t="s">
        <v>183</v>
      </c>
      <c r="AT826" s="76" t="s">
        <v>71</v>
      </c>
      <c r="AU826" s="76" t="s">
        <v>80</v>
      </c>
      <c r="AY826" s="70" t="s">
        <v>160</v>
      </c>
      <c r="BK826" s="77">
        <f>SUM(BK827:BK828)</f>
        <v>0</v>
      </c>
    </row>
    <row r="827" spans="2:65" s="14" customFormat="1" ht="25.5" customHeight="1" x14ac:dyDescent="0.2">
      <c r="B827" s="15"/>
      <c r="C827" s="80" t="s">
        <v>1297</v>
      </c>
      <c r="D827" s="80" t="s">
        <v>162</v>
      </c>
      <c r="E827" s="81" t="s">
        <v>1298</v>
      </c>
      <c r="F827" s="81" t="s">
        <v>2174</v>
      </c>
      <c r="G827" s="83" t="s">
        <v>796</v>
      </c>
      <c r="H827" s="84">
        <v>1</v>
      </c>
      <c r="I827" s="85">
        <f>'Elektroinstalace - Neuznatelné'!G193</f>
        <v>0</v>
      </c>
      <c r="J827" s="85">
        <f>ROUND(I827*H827,2)</f>
        <v>0</v>
      </c>
      <c r="K827" s="82" t="s">
        <v>166</v>
      </c>
      <c r="L827" s="15"/>
      <c r="M827" s="86" t="s">
        <v>3</v>
      </c>
      <c r="N827" s="87" t="s">
        <v>44</v>
      </c>
      <c r="O827" s="88">
        <v>0</v>
      </c>
      <c r="P827" s="88">
        <f>O827*H827</f>
        <v>0</v>
      </c>
      <c r="Q827" s="88">
        <v>0</v>
      </c>
      <c r="R827" s="88">
        <f>Q827*H827</f>
        <v>0</v>
      </c>
      <c r="S827" s="88">
        <v>0</v>
      </c>
      <c r="T827" s="89">
        <f>S827*H827</f>
        <v>0</v>
      </c>
      <c r="AR827" s="90" t="s">
        <v>610</v>
      </c>
      <c r="AT827" s="90" t="s">
        <v>162</v>
      </c>
      <c r="AU827" s="90" t="s">
        <v>85</v>
      </c>
      <c r="AY827" s="7" t="s">
        <v>160</v>
      </c>
      <c r="BE827" s="91">
        <f>IF(N827="základní",J827,0)</f>
        <v>0</v>
      </c>
      <c r="BF827" s="91">
        <f>IF(N827="snížená",J827,0)</f>
        <v>0</v>
      </c>
      <c r="BG827" s="91">
        <f>IF(N827="zákl. přenesená",J827,0)</f>
        <v>0</v>
      </c>
      <c r="BH827" s="91">
        <f>IF(N827="sníž. přenesená",J827,0)</f>
        <v>0</v>
      </c>
      <c r="BI827" s="91">
        <f>IF(N827="nulová",J827,0)</f>
        <v>0</v>
      </c>
      <c r="BJ827" s="7" t="s">
        <v>85</v>
      </c>
      <c r="BK827" s="91">
        <f>ROUND(I827*H827,2)</f>
        <v>0</v>
      </c>
      <c r="BL827" s="7" t="s">
        <v>610</v>
      </c>
      <c r="BM827" s="90" t="s">
        <v>1299</v>
      </c>
    </row>
    <row r="828" spans="2:65" s="14" customFormat="1" x14ac:dyDescent="0.2">
      <c r="B828" s="15"/>
      <c r="D828" s="92" t="s">
        <v>169</v>
      </c>
      <c r="F828" s="93" t="s">
        <v>1300</v>
      </c>
      <c r="L828" s="15"/>
      <c r="M828" s="94"/>
      <c r="T828" s="95"/>
      <c r="AT828" s="7" t="s">
        <v>169</v>
      </c>
      <c r="AU828" s="7" t="s">
        <v>85</v>
      </c>
    </row>
    <row r="829" spans="2:65" s="68" customFormat="1" ht="22.9" customHeight="1" x14ac:dyDescent="0.2">
      <c r="B829" s="69"/>
      <c r="D829" s="70" t="s">
        <v>71</v>
      </c>
      <c r="E829" s="78" t="s">
        <v>1301</v>
      </c>
      <c r="F829" s="78" t="s">
        <v>1302</v>
      </c>
      <c r="J829" s="79">
        <f>BK829</f>
        <v>0</v>
      </c>
      <c r="L829" s="69"/>
      <c r="M829" s="73"/>
      <c r="P829" s="74">
        <f>SUM(P830:P831)</f>
        <v>0</v>
      </c>
      <c r="R829" s="74">
        <f>SUM(R830:R831)</f>
        <v>0</v>
      </c>
      <c r="T829" s="75">
        <f>SUM(T830:T831)</f>
        <v>0</v>
      </c>
      <c r="AR829" s="70" t="s">
        <v>183</v>
      </c>
      <c r="AT829" s="76" t="s">
        <v>71</v>
      </c>
      <c r="AU829" s="76" t="s">
        <v>80</v>
      </c>
      <c r="AY829" s="70" t="s">
        <v>160</v>
      </c>
      <c r="BK829" s="77">
        <f>SUM(BK830:BK831)</f>
        <v>0</v>
      </c>
    </row>
    <row r="830" spans="2:65" s="14" customFormat="1" ht="16.5" customHeight="1" x14ac:dyDescent="0.2">
      <c r="B830" s="15"/>
      <c r="C830" s="133" t="s">
        <v>1303</v>
      </c>
      <c r="D830" s="133" t="s">
        <v>162</v>
      </c>
      <c r="E830" s="134" t="s">
        <v>1304</v>
      </c>
      <c r="F830" s="135" t="s">
        <v>1947</v>
      </c>
      <c r="G830" s="136" t="s">
        <v>796</v>
      </c>
      <c r="H830" s="137">
        <v>0</v>
      </c>
      <c r="I830" s="138">
        <v>0</v>
      </c>
      <c r="J830" s="138">
        <f>ROUND(I830*H830,2)</f>
        <v>0</v>
      </c>
      <c r="K830" s="82" t="s">
        <v>166</v>
      </c>
      <c r="L830" s="15"/>
      <c r="M830" s="86" t="s">
        <v>3</v>
      </c>
      <c r="N830" s="87" t="s">
        <v>44</v>
      </c>
      <c r="O830" s="88">
        <v>0</v>
      </c>
      <c r="P830" s="88">
        <f>O830*H830</f>
        <v>0</v>
      </c>
      <c r="Q830" s="88">
        <v>0</v>
      </c>
      <c r="R830" s="88">
        <f>Q830*H830</f>
        <v>0</v>
      </c>
      <c r="S830" s="88">
        <v>0</v>
      </c>
      <c r="T830" s="89">
        <f>S830*H830</f>
        <v>0</v>
      </c>
      <c r="AR830" s="90" t="s">
        <v>610</v>
      </c>
      <c r="AT830" s="90" t="s">
        <v>162</v>
      </c>
      <c r="AU830" s="90" t="s">
        <v>85</v>
      </c>
      <c r="AY830" s="7" t="s">
        <v>160</v>
      </c>
      <c r="BE830" s="91">
        <f>IF(N830="základní",J830,0)</f>
        <v>0</v>
      </c>
      <c r="BF830" s="91">
        <f>IF(N830="snížená",J830,0)</f>
        <v>0</v>
      </c>
      <c r="BG830" s="91">
        <f>IF(N830="zákl. přenesená",J830,0)</f>
        <v>0</v>
      </c>
      <c r="BH830" s="91">
        <f>IF(N830="sníž. přenesená",J830,0)</f>
        <v>0</v>
      </c>
      <c r="BI830" s="91">
        <f>IF(N830="nulová",J830,0)</f>
        <v>0</v>
      </c>
      <c r="BJ830" s="7" t="s">
        <v>85</v>
      </c>
      <c r="BK830" s="91">
        <f>ROUND(I830*H830,2)</f>
        <v>0</v>
      </c>
      <c r="BL830" s="7" t="s">
        <v>610</v>
      </c>
      <c r="BM830" s="90" t="s">
        <v>1305</v>
      </c>
    </row>
    <row r="831" spans="2:65" s="14" customFormat="1" x14ac:dyDescent="0.2">
      <c r="B831" s="15"/>
      <c r="D831" s="92" t="s">
        <v>169</v>
      </c>
      <c r="F831" s="93" t="s">
        <v>1306</v>
      </c>
      <c r="L831" s="15"/>
      <c r="M831" s="94"/>
      <c r="T831" s="95"/>
      <c r="AT831" s="7" t="s">
        <v>169</v>
      </c>
      <c r="AU831" s="7" t="s">
        <v>85</v>
      </c>
    </row>
    <row r="832" spans="2:65" s="68" customFormat="1" ht="22.9" customHeight="1" x14ac:dyDescent="0.2">
      <c r="B832" s="69"/>
      <c r="D832" s="70" t="s">
        <v>71</v>
      </c>
      <c r="E832" s="78" t="s">
        <v>1307</v>
      </c>
      <c r="F832" s="78" t="s">
        <v>1308</v>
      </c>
      <c r="J832" s="79">
        <f>BK832</f>
        <v>0</v>
      </c>
      <c r="L832" s="69"/>
      <c r="M832" s="73"/>
      <c r="P832" s="74">
        <f>SUM(P833:P834)</f>
        <v>0</v>
      </c>
      <c r="R832" s="74">
        <f>SUM(R833:R834)</f>
        <v>0</v>
      </c>
      <c r="T832" s="75">
        <f>SUM(T833:T834)</f>
        <v>0</v>
      </c>
      <c r="AR832" s="70" t="s">
        <v>183</v>
      </c>
      <c r="AT832" s="76" t="s">
        <v>71</v>
      </c>
      <c r="AU832" s="76" t="s">
        <v>80</v>
      </c>
      <c r="AY832" s="70" t="s">
        <v>160</v>
      </c>
      <c r="BK832" s="77">
        <f>SUM(BK833:BK834)</f>
        <v>0</v>
      </c>
    </row>
    <row r="833" spans="2:65" s="14" customFormat="1" ht="24.2" customHeight="1" x14ac:dyDescent="0.2">
      <c r="B833" s="15"/>
      <c r="C833" s="80" t="s">
        <v>1309</v>
      </c>
      <c r="D833" s="80" t="s">
        <v>162</v>
      </c>
      <c r="E833" s="81" t="s">
        <v>1310</v>
      </c>
      <c r="F833" s="82" t="s">
        <v>2173</v>
      </c>
      <c r="G833" s="83" t="s">
        <v>796</v>
      </c>
      <c r="H833" s="84">
        <v>0.73699999999999999</v>
      </c>
      <c r="I833" s="142"/>
      <c r="J833" s="85">
        <f>ROUND(I833*H833,2)</f>
        <v>0</v>
      </c>
      <c r="K833" s="82" t="s">
        <v>166</v>
      </c>
      <c r="L833" s="15"/>
      <c r="M833" s="86" t="s">
        <v>3</v>
      </c>
      <c r="N833" s="87" t="s">
        <v>44</v>
      </c>
      <c r="O833" s="88">
        <v>0</v>
      </c>
      <c r="P833" s="88">
        <f>O833*H833</f>
        <v>0</v>
      </c>
      <c r="Q833" s="88">
        <v>0</v>
      </c>
      <c r="R833" s="88">
        <f>Q833*H833</f>
        <v>0</v>
      </c>
      <c r="S833" s="88">
        <v>0</v>
      </c>
      <c r="T833" s="89">
        <f>S833*H833</f>
        <v>0</v>
      </c>
      <c r="AR833" s="90" t="s">
        <v>610</v>
      </c>
      <c r="AT833" s="90" t="s">
        <v>162</v>
      </c>
      <c r="AU833" s="90" t="s">
        <v>85</v>
      </c>
      <c r="AY833" s="7" t="s">
        <v>160</v>
      </c>
      <c r="BE833" s="91">
        <f>IF(N833="základní",J833,0)</f>
        <v>0</v>
      </c>
      <c r="BF833" s="91">
        <f>IF(N833="snížená",J833,0)</f>
        <v>0</v>
      </c>
      <c r="BG833" s="91">
        <f>IF(N833="zákl. přenesená",J833,0)</f>
        <v>0</v>
      </c>
      <c r="BH833" s="91">
        <f>IF(N833="sníž. přenesená",J833,0)</f>
        <v>0</v>
      </c>
      <c r="BI833" s="91">
        <f>IF(N833="nulová",J833,0)</f>
        <v>0</v>
      </c>
      <c r="BJ833" s="7" t="s">
        <v>85</v>
      </c>
      <c r="BK833" s="91">
        <f>ROUND(I833*H833,2)</f>
        <v>0</v>
      </c>
      <c r="BL833" s="7" t="s">
        <v>610</v>
      </c>
      <c r="BM833" s="90" t="s">
        <v>1311</v>
      </c>
    </row>
    <row r="834" spans="2:65" s="14" customFormat="1" x14ac:dyDescent="0.2">
      <c r="B834" s="15"/>
      <c r="D834" s="92" t="s">
        <v>169</v>
      </c>
      <c r="F834" s="93" t="s">
        <v>1312</v>
      </c>
      <c r="L834" s="15"/>
      <c r="M834" s="139"/>
      <c r="N834" s="140"/>
      <c r="O834" s="140"/>
      <c r="P834" s="140"/>
      <c r="Q834" s="140"/>
      <c r="R834" s="140"/>
      <c r="S834" s="140"/>
      <c r="T834" s="141"/>
      <c r="AT834" s="7" t="s">
        <v>169</v>
      </c>
      <c r="AU834" s="7" t="s">
        <v>85</v>
      </c>
    </row>
    <row r="835" spans="2:65" s="14" customFormat="1" ht="6.95" customHeight="1" x14ac:dyDescent="0.2">
      <c r="B835" s="37"/>
      <c r="C835" s="38"/>
      <c r="D835" s="38"/>
      <c r="E835" s="38"/>
      <c r="F835" s="38"/>
      <c r="G835" s="38"/>
      <c r="H835" s="38"/>
      <c r="I835" s="38"/>
      <c r="J835" s="38"/>
      <c r="K835" s="38"/>
      <c r="L835" s="15"/>
    </row>
  </sheetData>
  <sheetProtection password="EF63" sheet="1" objects="1" scenarios="1"/>
  <autoFilter ref="C108:K834"/>
  <mergeCells count="9">
    <mergeCell ref="E50:H50"/>
    <mergeCell ref="E99:H99"/>
    <mergeCell ref="E101:H101"/>
    <mergeCell ref="L2:V2"/>
    <mergeCell ref="E7:H7"/>
    <mergeCell ref="E9:H9"/>
    <mergeCell ref="E18:H18"/>
    <mergeCell ref="E27:H27"/>
    <mergeCell ref="E48:H48"/>
  </mergeCells>
  <hyperlinks>
    <hyperlink ref="F113" r:id="rId1"/>
    <hyperlink ref="F117" r:id="rId2"/>
    <hyperlink ref="F124" r:id="rId3"/>
    <hyperlink ref="F126" r:id="rId4"/>
    <hyperlink ref="F131" r:id="rId5"/>
    <hyperlink ref="F135" r:id="rId6"/>
    <hyperlink ref="F138" r:id="rId7"/>
    <hyperlink ref="F141" r:id="rId8"/>
    <hyperlink ref="F143" r:id="rId9"/>
    <hyperlink ref="F147" r:id="rId10"/>
    <hyperlink ref="F151" r:id="rId11"/>
    <hyperlink ref="F154" r:id="rId12"/>
    <hyperlink ref="F156" r:id="rId13"/>
    <hyperlink ref="F160" r:id="rId14"/>
    <hyperlink ref="F163" r:id="rId15"/>
    <hyperlink ref="F170" r:id="rId16"/>
    <hyperlink ref="F174" r:id="rId17"/>
    <hyperlink ref="F178" r:id="rId18"/>
    <hyperlink ref="F181" r:id="rId19"/>
    <hyperlink ref="F186" r:id="rId20"/>
    <hyperlink ref="F190" r:id="rId21"/>
    <hyperlink ref="F195" r:id="rId22"/>
    <hyperlink ref="F201" r:id="rId23"/>
    <hyperlink ref="F205" r:id="rId24"/>
    <hyperlink ref="F209" r:id="rId25"/>
    <hyperlink ref="F215" r:id="rId26"/>
    <hyperlink ref="F221" r:id="rId27"/>
    <hyperlink ref="F224" r:id="rId28"/>
    <hyperlink ref="F232" r:id="rId29"/>
    <hyperlink ref="F251" r:id="rId30"/>
    <hyperlink ref="F257" r:id="rId31"/>
    <hyperlink ref="F266" r:id="rId32"/>
    <hyperlink ref="F271" r:id="rId33"/>
    <hyperlink ref="F294" r:id="rId34"/>
    <hyperlink ref="F303" r:id="rId35"/>
    <hyperlink ref="F307" r:id="rId36"/>
    <hyperlink ref="F311" r:id="rId37"/>
    <hyperlink ref="F316" r:id="rId38"/>
    <hyperlink ref="F318" r:id="rId39"/>
    <hyperlink ref="F320" r:id="rId40"/>
    <hyperlink ref="F324" r:id="rId41"/>
    <hyperlink ref="F328" r:id="rId42"/>
    <hyperlink ref="F335" r:id="rId43"/>
    <hyperlink ref="F342" r:id="rId44"/>
    <hyperlink ref="F345" r:id="rId45"/>
    <hyperlink ref="F351" r:id="rId46"/>
    <hyperlink ref="F355" r:id="rId47"/>
    <hyperlink ref="F359" r:id="rId48"/>
    <hyperlink ref="F366" r:id="rId49"/>
    <hyperlink ref="F375" r:id="rId50"/>
    <hyperlink ref="F380" r:id="rId51"/>
    <hyperlink ref="F387" r:id="rId52"/>
    <hyperlink ref="F390" r:id="rId53"/>
    <hyperlink ref="F399" r:id="rId54"/>
    <hyperlink ref="F403" r:id="rId55"/>
    <hyperlink ref="F412" r:id="rId56"/>
    <hyperlink ref="F414" r:id="rId57"/>
    <hyperlink ref="F417" r:id="rId58"/>
    <hyperlink ref="F419" r:id="rId59"/>
    <hyperlink ref="F422" r:id="rId60"/>
    <hyperlink ref="F426" r:id="rId61"/>
    <hyperlink ref="F431" r:id="rId62"/>
    <hyperlink ref="F433" r:id="rId63"/>
    <hyperlink ref="F437" r:id="rId64"/>
    <hyperlink ref="F440" r:id="rId65"/>
    <hyperlink ref="F446" r:id="rId66"/>
    <hyperlink ref="F449" r:id="rId67"/>
    <hyperlink ref="F454" r:id="rId68"/>
    <hyperlink ref="F460" r:id="rId69"/>
    <hyperlink ref="F465" r:id="rId70"/>
    <hyperlink ref="F471" r:id="rId71"/>
    <hyperlink ref="F477" r:id="rId72"/>
    <hyperlink ref="F483" r:id="rId73"/>
    <hyperlink ref="F490" r:id="rId74"/>
    <hyperlink ref="F493" r:id="rId75"/>
    <hyperlink ref="F497" r:id="rId76"/>
    <hyperlink ref="F519" r:id="rId77"/>
    <hyperlink ref="F527" r:id="rId78"/>
    <hyperlink ref="F539" r:id="rId79"/>
    <hyperlink ref="F543" r:id="rId80"/>
    <hyperlink ref="F550" r:id="rId81"/>
    <hyperlink ref="F561" r:id="rId82"/>
    <hyperlink ref="F568" r:id="rId83"/>
    <hyperlink ref="F572" r:id="rId84"/>
    <hyperlink ref="F576" r:id="rId85"/>
    <hyperlink ref="F580" r:id="rId86"/>
    <hyperlink ref="F587" r:id="rId87"/>
    <hyperlink ref="F591" r:id="rId88"/>
    <hyperlink ref="F594" r:id="rId89"/>
    <hyperlink ref="F598" r:id="rId90"/>
    <hyperlink ref="F607" r:id="rId91"/>
    <hyperlink ref="F610" r:id="rId92"/>
    <hyperlink ref="F614" r:id="rId93"/>
    <hyperlink ref="F618" r:id="rId94"/>
    <hyperlink ref="F621" r:id="rId95"/>
    <hyperlink ref="F625" r:id="rId96"/>
    <hyperlink ref="F633" r:id="rId97"/>
    <hyperlink ref="F640" r:id="rId98"/>
    <hyperlink ref="F644" r:id="rId99"/>
    <hyperlink ref="F648" r:id="rId100"/>
    <hyperlink ref="F652" r:id="rId101"/>
    <hyperlink ref="F656" r:id="rId102"/>
    <hyperlink ref="F660" r:id="rId103"/>
    <hyperlink ref="F664" r:id="rId104"/>
    <hyperlink ref="F680" r:id="rId105"/>
    <hyperlink ref="F683" r:id="rId106"/>
    <hyperlink ref="F688" r:id="rId107"/>
    <hyperlink ref="F691" r:id="rId108"/>
    <hyperlink ref="F698" r:id="rId109"/>
    <hyperlink ref="F709" r:id="rId110"/>
    <hyperlink ref="F713" r:id="rId111"/>
    <hyperlink ref="F716" r:id="rId112"/>
    <hyperlink ref="F724" r:id="rId113"/>
    <hyperlink ref="F727" r:id="rId114"/>
    <hyperlink ref="F730" r:id="rId115"/>
    <hyperlink ref="F741" r:id="rId116"/>
    <hyperlink ref="F745" r:id="rId117"/>
    <hyperlink ref="F748" r:id="rId118"/>
    <hyperlink ref="F751" r:id="rId119"/>
    <hyperlink ref="F756" r:id="rId120"/>
    <hyperlink ref="F762" r:id="rId121"/>
    <hyperlink ref="F766" r:id="rId122"/>
    <hyperlink ref="F771" r:id="rId123"/>
    <hyperlink ref="F775" r:id="rId124"/>
    <hyperlink ref="F778" r:id="rId125"/>
    <hyperlink ref="F781" r:id="rId126"/>
    <hyperlink ref="F787" r:id="rId127"/>
    <hyperlink ref="F790" r:id="rId128"/>
    <hyperlink ref="F795" r:id="rId129"/>
    <hyperlink ref="F798" r:id="rId130"/>
    <hyperlink ref="F801" r:id="rId131"/>
    <hyperlink ref="F803" r:id="rId132"/>
    <hyperlink ref="F806" r:id="rId133"/>
    <hyperlink ref="F813" r:id="rId134"/>
    <hyperlink ref="F815" r:id="rId135"/>
    <hyperlink ref="F823" r:id="rId136"/>
    <hyperlink ref="F828" r:id="rId137"/>
    <hyperlink ref="F831" r:id="rId138"/>
    <hyperlink ref="F834" r:id="rId139"/>
    <hyperlink ref="F629" r:id="rId140"/>
    <hyperlink ref="F637" r:id="rId141"/>
    <hyperlink ref="F668" r:id="rId142"/>
    <hyperlink ref="F672" r:id="rId143"/>
    <hyperlink ref="F676" r:id="rId144"/>
  </hyperlinks>
  <pageMargins left="0.39374999999999999" right="0.39374999999999999" top="0.39374999999999999" bottom="0.39374999999999999" header="0" footer="0"/>
  <pageSetup paperSize="9" scale="76" fitToHeight="100" orientation="portrait" blackAndWhite="1" r:id="rId145"/>
  <headerFooter>
    <oddFooter>&amp;CStrana &amp;P z &amp;N</oddFooter>
  </headerFooter>
  <drawing r:id="rId1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6"/>
  <sheetViews>
    <sheetView showGridLines="0" topLeftCell="A96" workbookViewId="0">
      <selection activeCell="F90" sqref="F90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84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85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30" customHeight="1" x14ac:dyDescent="0.2">
      <c r="B9" s="15"/>
      <c r="E9" s="409" t="s">
        <v>1313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ROUND(J83,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ROUND((SUM(BE83:BE115)),  2)</f>
        <v>0</v>
      </c>
      <c r="I33" s="29">
        <v>0.21</v>
      </c>
      <c r="J33" s="28">
        <f>ROUND(((SUM(BE83:BE115))*I33),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ROUND((SUM(BF83:BF115)),  2)</f>
        <v>0</v>
      </c>
      <c r="I34" s="29">
        <v>0.12</v>
      </c>
      <c r="J34" s="28">
        <f>ROUND(((SUM(BF83:BF115))*I34),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ROUND((SUM(BG83:BG115)),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ROUND((SUM(BH83:BH115)),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ROUND((SUM(BI83:BI115)),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30" customHeight="1" x14ac:dyDescent="0.2">
      <c r="B50" s="15"/>
      <c r="E50" s="409" t="str">
        <f>E9</f>
        <v>2400922 - SO 02 Zpevněné manipulační plochy a parkovací stání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J83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115</v>
      </c>
      <c r="E60" s="47"/>
      <c r="F60" s="47"/>
      <c r="G60" s="47"/>
      <c r="H60" s="47"/>
      <c r="I60" s="47"/>
      <c r="J60" s="48">
        <f>J84</f>
        <v>0</v>
      </c>
      <c r="L60" s="45"/>
    </row>
    <row r="61" spans="2:47" s="49" customFormat="1" ht="19.899999999999999" customHeight="1" x14ac:dyDescent="0.2">
      <c r="B61" s="50"/>
      <c r="D61" s="51" t="s">
        <v>1314</v>
      </c>
      <c r="E61" s="52"/>
      <c r="F61" s="52"/>
      <c r="G61" s="52"/>
      <c r="H61" s="52"/>
      <c r="I61" s="52"/>
      <c r="J61" s="53">
        <f>J85</f>
        <v>0</v>
      </c>
      <c r="L61" s="50"/>
    </row>
    <row r="62" spans="2:47" s="49" customFormat="1" ht="19.899999999999999" customHeight="1" x14ac:dyDescent="0.2">
      <c r="B62" s="50"/>
      <c r="D62" s="51" t="s">
        <v>121</v>
      </c>
      <c r="E62" s="52"/>
      <c r="F62" s="52"/>
      <c r="G62" s="52"/>
      <c r="H62" s="52"/>
      <c r="I62" s="52"/>
      <c r="J62" s="53">
        <f>J90</f>
        <v>0</v>
      </c>
      <c r="L62" s="50"/>
    </row>
    <row r="63" spans="2:47" s="49" customFormat="1" ht="19.899999999999999" customHeight="1" x14ac:dyDescent="0.2">
      <c r="B63" s="50"/>
      <c r="D63" s="51" t="s">
        <v>123</v>
      </c>
      <c r="E63" s="52"/>
      <c r="F63" s="52"/>
      <c r="G63" s="52"/>
      <c r="H63" s="52"/>
      <c r="I63" s="52"/>
      <c r="J63" s="53">
        <f>J113</f>
        <v>0</v>
      </c>
      <c r="L63" s="50"/>
    </row>
    <row r="64" spans="2:47" s="14" customFormat="1" ht="21.75" customHeight="1" x14ac:dyDescent="0.2">
      <c r="B64" s="15"/>
      <c r="L64" s="15"/>
    </row>
    <row r="65" spans="2:12" s="14" customFormat="1" ht="6.95" customHeight="1" x14ac:dyDescent="0.2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5"/>
    </row>
    <row r="69" spans="2:12" s="14" customFormat="1" ht="6.95" customHeight="1" x14ac:dyDescent="0.2"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5"/>
    </row>
    <row r="70" spans="2:12" s="14" customFormat="1" ht="24.95" customHeight="1" x14ac:dyDescent="0.2">
      <c r="B70" s="15"/>
      <c r="C70" s="11" t="s">
        <v>145</v>
      </c>
      <c r="L70" s="15"/>
    </row>
    <row r="71" spans="2:12" s="14" customFormat="1" ht="6.95" customHeight="1" x14ac:dyDescent="0.2">
      <c r="B71" s="15"/>
      <c r="L71" s="15"/>
    </row>
    <row r="72" spans="2:12" s="14" customFormat="1" ht="12" customHeight="1" x14ac:dyDescent="0.2">
      <c r="B72" s="15"/>
      <c r="C72" s="13" t="s">
        <v>15</v>
      </c>
      <c r="L72" s="15"/>
    </row>
    <row r="73" spans="2:12" s="14" customFormat="1" ht="26.25" customHeight="1" x14ac:dyDescent="0.2">
      <c r="B73" s="15"/>
      <c r="E73" s="434" t="str">
        <f>E7</f>
        <v>Revitalizace bytového domu Pod lesem v Odrách-neuznatelné náklady</v>
      </c>
      <c r="F73" s="435"/>
      <c r="G73" s="435"/>
      <c r="H73" s="435"/>
      <c r="L73" s="15"/>
    </row>
    <row r="74" spans="2:12" s="14" customFormat="1" ht="12" customHeight="1" x14ac:dyDescent="0.2">
      <c r="B74" s="15"/>
      <c r="C74" s="13" t="s">
        <v>109</v>
      </c>
      <c r="L74" s="15"/>
    </row>
    <row r="75" spans="2:12" s="14" customFormat="1" ht="30" customHeight="1" x14ac:dyDescent="0.2">
      <c r="B75" s="15"/>
      <c r="E75" s="409" t="str">
        <f>E9</f>
        <v>2400922 - SO 02 Zpevněné manipulační plochy a parkovací stání</v>
      </c>
      <c r="F75" s="433"/>
      <c r="G75" s="433"/>
      <c r="H75" s="433"/>
      <c r="L75" s="15"/>
    </row>
    <row r="76" spans="2:12" s="14" customFormat="1" ht="6.95" customHeight="1" x14ac:dyDescent="0.2">
      <c r="B76" s="15"/>
      <c r="L76" s="15"/>
    </row>
    <row r="77" spans="2:12" s="14" customFormat="1" ht="12" customHeight="1" x14ac:dyDescent="0.2">
      <c r="B77" s="15"/>
      <c r="C77" s="13" t="s">
        <v>20</v>
      </c>
      <c r="F77" s="16" t="str">
        <f>F12</f>
        <v>Odry parc.č.1083, k.ú.Odry</v>
      </c>
      <c r="I77" s="13" t="s">
        <v>22</v>
      </c>
      <c r="J77" s="17">
        <f>IF(J12="","",J12)</f>
        <v>45755</v>
      </c>
      <c r="L77" s="15"/>
    </row>
    <row r="78" spans="2:12" s="14" customFormat="1" ht="6.95" customHeight="1" x14ac:dyDescent="0.2">
      <c r="B78" s="15"/>
      <c r="L78" s="15"/>
    </row>
    <row r="79" spans="2:12" s="14" customFormat="1" ht="15.2" customHeight="1" x14ac:dyDescent="0.2">
      <c r="B79" s="15"/>
      <c r="C79" s="13" t="s">
        <v>25</v>
      </c>
      <c r="F79" s="16" t="str">
        <f>E15</f>
        <v>Město Odry</v>
      </c>
      <c r="I79" s="13" t="s">
        <v>31</v>
      </c>
      <c r="J79" s="22" t="str">
        <f>E21</f>
        <v>Projekce Guňka s.r.o.</v>
      </c>
      <c r="L79" s="15"/>
    </row>
    <row r="80" spans="2:12" s="14" customFormat="1" ht="15.2" customHeight="1" x14ac:dyDescent="0.2">
      <c r="B80" s="15"/>
      <c r="C80" s="13" t="s">
        <v>29</v>
      </c>
      <c r="F80" s="16" t="str">
        <f>IF(E18="","",E18)</f>
        <v xml:space="preserve"> </v>
      </c>
      <c r="I80" s="13" t="s">
        <v>34</v>
      </c>
      <c r="J80" s="22" t="str">
        <f>E24</f>
        <v>Anna Mužná</v>
      </c>
      <c r="L80" s="15"/>
    </row>
    <row r="81" spans="2:65" s="14" customFormat="1" ht="10.35" customHeight="1" x14ac:dyDescent="0.2">
      <c r="B81" s="15"/>
      <c r="L81" s="15"/>
    </row>
    <row r="82" spans="2:65" s="54" customFormat="1" ht="29.25" customHeight="1" x14ac:dyDescent="0.2">
      <c r="B82" s="55"/>
      <c r="C82" s="56" t="s">
        <v>146</v>
      </c>
      <c r="D82" s="57" t="s">
        <v>57</v>
      </c>
      <c r="E82" s="57" t="s">
        <v>53</v>
      </c>
      <c r="F82" s="57" t="s">
        <v>54</v>
      </c>
      <c r="G82" s="57" t="s">
        <v>147</v>
      </c>
      <c r="H82" s="57" t="s">
        <v>148</v>
      </c>
      <c r="I82" s="57" t="s">
        <v>149</v>
      </c>
      <c r="J82" s="57" t="s">
        <v>113</v>
      </c>
      <c r="K82" s="58" t="s">
        <v>150</v>
      </c>
      <c r="L82" s="55"/>
      <c r="M82" s="59" t="s">
        <v>3</v>
      </c>
      <c r="N82" s="60" t="s">
        <v>42</v>
      </c>
      <c r="O82" s="60" t="s">
        <v>151</v>
      </c>
      <c r="P82" s="60" t="s">
        <v>152</v>
      </c>
      <c r="Q82" s="60" t="s">
        <v>153</v>
      </c>
      <c r="R82" s="60" t="s">
        <v>154</v>
      </c>
      <c r="S82" s="60" t="s">
        <v>155</v>
      </c>
      <c r="T82" s="61" t="s">
        <v>156</v>
      </c>
    </row>
    <row r="83" spans="2:65" s="14" customFormat="1" ht="22.9" customHeight="1" x14ac:dyDescent="0.25">
      <c r="B83" s="15"/>
      <c r="C83" s="62" t="s">
        <v>157</v>
      </c>
      <c r="J83" s="63">
        <f>BK83</f>
        <v>0</v>
      </c>
      <c r="L83" s="15"/>
      <c r="M83" s="64"/>
      <c r="N83" s="23"/>
      <c r="O83" s="23"/>
      <c r="P83" s="65">
        <f>P84</f>
        <v>179.67679899999999</v>
      </c>
      <c r="Q83" s="23"/>
      <c r="R83" s="65">
        <f>R84</f>
        <v>85.347443599999991</v>
      </c>
      <c r="S83" s="23"/>
      <c r="T83" s="66">
        <f>T84</f>
        <v>0</v>
      </c>
      <c r="AT83" s="7" t="s">
        <v>71</v>
      </c>
      <c r="AU83" s="7" t="s">
        <v>114</v>
      </c>
      <c r="BK83" s="67">
        <f>BK84</f>
        <v>0</v>
      </c>
    </row>
    <row r="84" spans="2:65" s="68" customFormat="1" ht="25.9" customHeight="1" x14ac:dyDescent="0.2">
      <c r="B84" s="69"/>
      <c r="D84" s="70" t="s">
        <v>71</v>
      </c>
      <c r="E84" s="71" t="s">
        <v>158</v>
      </c>
      <c r="F84" s="71" t="s">
        <v>159</v>
      </c>
      <c r="J84" s="72">
        <f>BK84</f>
        <v>0</v>
      </c>
      <c r="L84" s="69"/>
      <c r="M84" s="73"/>
      <c r="P84" s="74">
        <f>P85+P90+P113</f>
        <v>179.67679899999999</v>
      </c>
      <c r="R84" s="74">
        <f>R85+R90+R113</f>
        <v>85.347443599999991</v>
      </c>
      <c r="T84" s="75">
        <f>T85+T90+T113</f>
        <v>0</v>
      </c>
      <c r="AR84" s="70" t="s">
        <v>80</v>
      </c>
      <c r="AT84" s="76" t="s">
        <v>71</v>
      </c>
      <c r="AU84" s="76" t="s">
        <v>72</v>
      </c>
      <c r="AY84" s="70" t="s">
        <v>160</v>
      </c>
      <c r="BK84" s="77">
        <f>BK85+BK90+BK113</f>
        <v>0</v>
      </c>
    </row>
    <row r="85" spans="2:65" s="68" customFormat="1" ht="22.9" customHeight="1" x14ac:dyDescent="0.2">
      <c r="B85" s="69"/>
      <c r="D85" s="70" t="s">
        <v>71</v>
      </c>
      <c r="E85" s="78" t="s">
        <v>195</v>
      </c>
      <c r="F85" s="78" t="s">
        <v>1315</v>
      </c>
      <c r="J85" s="79">
        <f>BK85</f>
        <v>0</v>
      </c>
      <c r="L85" s="69"/>
      <c r="M85" s="73"/>
      <c r="P85" s="74">
        <f>SUM(P86:P89)</f>
        <v>118</v>
      </c>
      <c r="R85" s="74">
        <f>SUM(R86:R89)</f>
        <v>58.227999999999994</v>
      </c>
      <c r="T85" s="75">
        <f>SUM(T86:T89)</f>
        <v>0</v>
      </c>
      <c r="AR85" s="70" t="s">
        <v>80</v>
      </c>
      <c r="AT85" s="76" t="s">
        <v>71</v>
      </c>
      <c r="AU85" s="76" t="s">
        <v>80</v>
      </c>
      <c r="AY85" s="70" t="s">
        <v>160</v>
      </c>
      <c r="BK85" s="77">
        <f>SUM(BK86:BK89)</f>
        <v>0</v>
      </c>
    </row>
    <row r="86" spans="2:65" s="14" customFormat="1" ht="78" customHeight="1" x14ac:dyDescent="0.2">
      <c r="B86" s="15"/>
      <c r="C86" s="80" t="s">
        <v>274</v>
      </c>
      <c r="D86" s="80" t="s">
        <v>162</v>
      </c>
      <c r="E86" s="81" t="s">
        <v>1316</v>
      </c>
      <c r="F86" s="82" t="s">
        <v>1317</v>
      </c>
      <c r="G86" s="83" t="s">
        <v>212</v>
      </c>
      <c r="H86" s="84">
        <v>200</v>
      </c>
      <c r="I86" s="142"/>
      <c r="J86" s="85">
        <f>ROUND(I86*H86,2)</f>
        <v>0</v>
      </c>
      <c r="K86" s="82" t="s">
        <v>166</v>
      </c>
      <c r="L86" s="15"/>
      <c r="M86" s="86" t="s">
        <v>3</v>
      </c>
      <c r="N86" s="87" t="s">
        <v>43</v>
      </c>
      <c r="O86" s="88">
        <v>0.59</v>
      </c>
      <c r="P86" s="88">
        <f>O86*H86</f>
        <v>118</v>
      </c>
      <c r="Q86" s="88">
        <v>0.11162</v>
      </c>
      <c r="R86" s="88">
        <f>Q86*H86</f>
        <v>22.323999999999998</v>
      </c>
      <c r="S86" s="88">
        <v>0</v>
      </c>
      <c r="T86" s="89">
        <f>S86*H86</f>
        <v>0</v>
      </c>
      <c r="AR86" s="90" t="s">
        <v>167</v>
      </c>
      <c r="AT86" s="90" t="s">
        <v>162</v>
      </c>
      <c r="AU86" s="90" t="s">
        <v>85</v>
      </c>
      <c r="AY86" s="7" t="s">
        <v>160</v>
      </c>
      <c r="BE86" s="91">
        <f>IF(N86="základní",J86,0)</f>
        <v>0</v>
      </c>
      <c r="BF86" s="91">
        <f>IF(N86="snížená",J86,0)</f>
        <v>0</v>
      </c>
      <c r="BG86" s="91">
        <f>IF(N86="zákl. přenesená",J86,0)</f>
        <v>0</v>
      </c>
      <c r="BH86" s="91">
        <f>IF(N86="sníž. přenesená",J86,0)</f>
        <v>0</v>
      </c>
      <c r="BI86" s="91">
        <f>IF(N86="nulová",J86,0)</f>
        <v>0</v>
      </c>
      <c r="BJ86" s="7" t="s">
        <v>80</v>
      </c>
      <c r="BK86" s="91">
        <f>ROUND(I86*H86,2)</f>
        <v>0</v>
      </c>
      <c r="BL86" s="7" t="s">
        <v>167</v>
      </c>
      <c r="BM86" s="90" t="s">
        <v>1318</v>
      </c>
    </row>
    <row r="87" spans="2:65" s="14" customFormat="1" x14ac:dyDescent="0.2">
      <c r="B87" s="15"/>
      <c r="D87" s="92" t="s">
        <v>169</v>
      </c>
      <c r="F87" s="93" t="s">
        <v>1319</v>
      </c>
      <c r="I87" s="143"/>
      <c r="L87" s="15"/>
      <c r="M87" s="94"/>
      <c r="T87" s="95"/>
      <c r="AT87" s="7" t="s">
        <v>169</v>
      </c>
      <c r="AU87" s="7" t="s">
        <v>85</v>
      </c>
    </row>
    <row r="88" spans="2:65" s="14" customFormat="1" ht="16.5" customHeight="1" x14ac:dyDescent="0.2">
      <c r="B88" s="15"/>
      <c r="C88" s="117" t="s">
        <v>281</v>
      </c>
      <c r="D88" s="117" t="s">
        <v>344</v>
      </c>
      <c r="E88" s="118" t="s">
        <v>1320</v>
      </c>
      <c r="F88" s="119" t="s">
        <v>1321</v>
      </c>
      <c r="G88" s="120" t="s">
        <v>212</v>
      </c>
      <c r="H88" s="121">
        <v>204</v>
      </c>
      <c r="I88" s="148"/>
      <c r="J88" s="122">
        <f>ROUND(I88*H88,2)</f>
        <v>0</v>
      </c>
      <c r="K88" s="119" t="s">
        <v>166</v>
      </c>
      <c r="L88" s="123"/>
      <c r="M88" s="124" t="s">
        <v>3</v>
      </c>
      <c r="N88" s="125" t="s">
        <v>43</v>
      </c>
      <c r="O88" s="88">
        <v>0</v>
      </c>
      <c r="P88" s="88">
        <f>O88*H88</f>
        <v>0</v>
      </c>
      <c r="Q88" s="88">
        <v>0.17599999999999999</v>
      </c>
      <c r="R88" s="88">
        <f>Q88*H88</f>
        <v>35.903999999999996</v>
      </c>
      <c r="S88" s="88">
        <v>0</v>
      </c>
      <c r="T88" s="89">
        <f>S88*H88</f>
        <v>0</v>
      </c>
      <c r="AR88" s="90" t="s">
        <v>216</v>
      </c>
      <c r="AT88" s="90" t="s">
        <v>344</v>
      </c>
      <c r="AU88" s="90" t="s">
        <v>85</v>
      </c>
      <c r="AY88" s="7" t="s">
        <v>160</v>
      </c>
      <c r="BE88" s="91">
        <f>IF(N88="základní",J88,0)</f>
        <v>0</v>
      </c>
      <c r="BF88" s="91">
        <f>IF(N88="snížená",J88,0)</f>
        <v>0</v>
      </c>
      <c r="BG88" s="91">
        <f>IF(N88="zákl. přenesená",J88,0)</f>
        <v>0</v>
      </c>
      <c r="BH88" s="91">
        <f>IF(N88="sníž. přenesená",J88,0)</f>
        <v>0</v>
      </c>
      <c r="BI88" s="91">
        <f>IF(N88="nulová",J88,0)</f>
        <v>0</v>
      </c>
      <c r="BJ88" s="7" t="s">
        <v>80</v>
      </c>
      <c r="BK88" s="91">
        <f>ROUND(I88*H88,2)</f>
        <v>0</v>
      </c>
      <c r="BL88" s="7" t="s">
        <v>167</v>
      </c>
      <c r="BM88" s="90" t="s">
        <v>1322</v>
      </c>
    </row>
    <row r="89" spans="2:65" s="103" customFormat="1" x14ac:dyDescent="0.2">
      <c r="B89" s="104"/>
      <c r="D89" s="98" t="s">
        <v>171</v>
      </c>
      <c r="F89" s="106" t="s">
        <v>1323</v>
      </c>
      <c r="H89" s="107">
        <v>204</v>
      </c>
      <c r="I89" s="145"/>
      <c r="L89" s="104"/>
      <c r="M89" s="108"/>
      <c r="T89" s="109"/>
      <c r="AT89" s="105" t="s">
        <v>171</v>
      </c>
      <c r="AU89" s="105" t="s">
        <v>85</v>
      </c>
      <c r="AV89" s="103" t="s">
        <v>85</v>
      </c>
      <c r="AW89" s="103" t="s">
        <v>4</v>
      </c>
      <c r="AX89" s="103" t="s">
        <v>80</v>
      </c>
      <c r="AY89" s="105" t="s">
        <v>160</v>
      </c>
    </row>
    <row r="90" spans="2:65" s="68" customFormat="1" ht="22.9" customHeight="1" x14ac:dyDescent="0.2">
      <c r="B90" s="69"/>
      <c r="D90" s="70" t="s">
        <v>71</v>
      </c>
      <c r="E90" s="78" t="s">
        <v>228</v>
      </c>
      <c r="F90" s="78" t="s">
        <v>534</v>
      </c>
      <c r="I90" s="147"/>
      <c r="J90" s="79">
        <f>BK90</f>
        <v>0</v>
      </c>
      <c r="L90" s="69"/>
      <c r="M90" s="73"/>
      <c r="P90" s="74">
        <f>SUM(P91:P112)</f>
        <v>27.794039999999999</v>
      </c>
      <c r="R90" s="74">
        <f>SUM(R91:R112)</f>
        <v>27.119443600000004</v>
      </c>
      <c r="T90" s="75">
        <f>SUM(T91:T112)</f>
        <v>0</v>
      </c>
      <c r="AR90" s="70" t="s">
        <v>80</v>
      </c>
      <c r="AT90" s="76" t="s">
        <v>71</v>
      </c>
      <c r="AU90" s="76" t="s">
        <v>80</v>
      </c>
      <c r="AY90" s="70" t="s">
        <v>160</v>
      </c>
      <c r="BK90" s="77">
        <f>SUM(BK91:BK112)</f>
        <v>0</v>
      </c>
    </row>
    <row r="91" spans="2:65" s="14" customFormat="1" ht="24.2" customHeight="1" x14ac:dyDescent="0.2">
      <c r="B91" s="15"/>
      <c r="C91" s="80" t="s">
        <v>287</v>
      </c>
      <c r="D91" s="80" t="s">
        <v>162</v>
      </c>
      <c r="E91" s="81" t="s">
        <v>1324</v>
      </c>
      <c r="F91" s="82" t="s">
        <v>1325</v>
      </c>
      <c r="G91" s="83" t="s">
        <v>525</v>
      </c>
      <c r="H91" s="84">
        <v>1</v>
      </c>
      <c r="I91" s="142"/>
      <c r="J91" s="85">
        <f>ROUND(I91*H91,2)</f>
        <v>0</v>
      </c>
      <c r="K91" s="82" t="s">
        <v>166</v>
      </c>
      <c r="L91" s="15"/>
      <c r="M91" s="86" t="s">
        <v>3</v>
      </c>
      <c r="N91" s="87" t="s">
        <v>43</v>
      </c>
      <c r="O91" s="88">
        <v>0.2</v>
      </c>
      <c r="P91" s="88">
        <f>O91*H91</f>
        <v>0.2</v>
      </c>
      <c r="Q91" s="88">
        <v>6.9999999999999999E-4</v>
      </c>
      <c r="R91" s="88">
        <f>Q91*H91</f>
        <v>6.9999999999999999E-4</v>
      </c>
      <c r="S91" s="88">
        <v>0</v>
      </c>
      <c r="T91" s="89">
        <f>S91*H91</f>
        <v>0</v>
      </c>
      <c r="AR91" s="90" t="s">
        <v>167</v>
      </c>
      <c r="AT91" s="90" t="s">
        <v>162</v>
      </c>
      <c r="AU91" s="90" t="s">
        <v>85</v>
      </c>
      <c r="AY91" s="7" t="s">
        <v>160</v>
      </c>
      <c r="BE91" s="91">
        <f>IF(N91="základní",J91,0)</f>
        <v>0</v>
      </c>
      <c r="BF91" s="91">
        <f>IF(N91="snížená",J91,0)</f>
        <v>0</v>
      </c>
      <c r="BG91" s="91">
        <f>IF(N91="zákl. přenesená",J91,0)</f>
        <v>0</v>
      </c>
      <c r="BH91" s="91">
        <f>IF(N91="sníž. přenesená",J91,0)</f>
        <v>0</v>
      </c>
      <c r="BI91" s="91">
        <f>IF(N91="nulová",J91,0)</f>
        <v>0</v>
      </c>
      <c r="BJ91" s="7" t="s">
        <v>80</v>
      </c>
      <c r="BK91" s="91">
        <f>ROUND(I91*H91,2)</f>
        <v>0</v>
      </c>
      <c r="BL91" s="7" t="s">
        <v>167</v>
      </c>
      <c r="BM91" s="90" t="s">
        <v>1326</v>
      </c>
    </row>
    <row r="92" spans="2:65" s="14" customFormat="1" x14ac:dyDescent="0.2">
      <c r="B92" s="15"/>
      <c r="D92" s="92" t="s">
        <v>169</v>
      </c>
      <c r="F92" s="93" t="s">
        <v>1327</v>
      </c>
      <c r="I92" s="143"/>
      <c r="L92" s="15"/>
      <c r="M92" s="94"/>
      <c r="T92" s="95"/>
      <c r="AT92" s="7" t="s">
        <v>169</v>
      </c>
      <c r="AU92" s="7" t="s">
        <v>85</v>
      </c>
    </row>
    <row r="93" spans="2:65" s="14" customFormat="1" ht="24.2" customHeight="1" x14ac:dyDescent="0.2">
      <c r="B93" s="15"/>
      <c r="C93" s="117" t="s">
        <v>294</v>
      </c>
      <c r="D93" s="117" t="s">
        <v>344</v>
      </c>
      <c r="E93" s="118" t="s">
        <v>1328</v>
      </c>
      <c r="F93" s="119" t="s">
        <v>1329</v>
      </c>
      <c r="G93" s="120" t="s">
        <v>525</v>
      </c>
      <c r="H93" s="121">
        <v>1</v>
      </c>
      <c r="I93" s="148"/>
      <c r="J93" s="122">
        <f>ROUND(I93*H93,2)</f>
        <v>0</v>
      </c>
      <c r="K93" s="119" t="s">
        <v>166</v>
      </c>
      <c r="L93" s="123"/>
      <c r="M93" s="124" t="s">
        <v>3</v>
      </c>
      <c r="N93" s="125" t="s">
        <v>43</v>
      </c>
      <c r="O93" s="88">
        <v>0</v>
      </c>
      <c r="P93" s="88">
        <f>O93*H93</f>
        <v>0</v>
      </c>
      <c r="Q93" s="88">
        <v>3.5000000000000001E-3</v>
      </c>
      <c r="R93" s="88">
        <f>Q93*H93</f>
        <v>3.5000000000000001E-3</v>
      </c>
      <c r="S93" s="88">
        <v>0</v>
      </c>
      <c r="T93" s="89">
        <f>S93*H93</f>
        <v>0</v>
      </c>
      <c r="AR93" s="90" t="s">
        <v>216</v>
      </c>
      <c r="AT93" s="90" t="s">
        <v>344</v>
      </c>
      <c r="AU93" s="90" t="s">
        <v>85</v>
      </c>
      <c r="AY93" s="7" t="s">
        <v>160</v>
      </c>
      <c r="BE93" s="91">
        <f>IF(N93="základní",J93,0)</f>
        <v>0</v>
      </c>
      <c r="BF93" s="91">
        <f>IF(N93="snížená",J93,0)</f>
        <v>0</v>
      </c>
      <c r="BG93" s="91">
        <f>IF(N93="zákl. přenesená",J93,0)</f>
        <v>0</v>
      </c>
      <c r="BH93" s="91">
        <f>IF(N93="sníž. přenesená",J93,0)</f>
        <v>0</v>
      </c>
      <c r="BI93" s="91">
        <f>IF(N93="nulová",J93,0)</f>
        <v>0</v>
      </c>
      <c r="BJ93" s="7" t="s">
        <v>80</v>
      </c>
      <c r="BK93" s="91">
        <f>ROUND(I93*H93,2)</f>
        <v>0</v>
      </c>
      <c r="BL93" s="7" t="s">
        <v>167</v>
      </c>
      <c r="BM93" s="90" t="s">
        <v>1330</v>
      </c>
    </row>
    <row r="94" spans="2:65" s="14" customFormat="1" ht="24.2" customHeight="1" x14ac:dyDescent="0.2">
      <c r="B94" s="15"/>
      <c r="C94" s="80" t="s">
        <v>317</v>
      </c>
      <c r="D94" s="80" t="s">
        <v>162</v>
      </c>
      <c r="E94" s="81" t="s">
        <v>1331</v>
      </c>
      <c r="F94" s="82" t="s">
        <v>1332</v>
      </c>
      <c r="G94" s="83" t="s">
        <v>525</v>
      </c>
      <c r="H94" s="84">
        <v>1</v>
      </c>
      <c r="I94" s="142"/>
      <c r="J94" s="85">
        <f>ROUND(I94*H94,2)</f>
        <v>0</v>
      </c>
      <c r="K94" s="82" t="s">
        <v>166</v>
      </c>
      <c r="L94" s="15"/>
      <c r="M94" s="86" t="s">
        <v>3</v>
      </c>
      <c r="N94" s="87" t="s">
        <v>43</v>
      </c>
      <c r="O94" s="88">
        <v>0.41599999999999998</v>
      </c>
      <c r="P94" s="88">
        <f>O94*H94</f>
        <v>0.41599999999999998</v>
      </c>
      <c r="Q94" s="88">
        <v>0.10940999999999999</v>
      </c>
      <c r="R94" s="88">
        <f>Q94*H94</f>
        <v>0.10940999999999999</v>
      </c>
      <c r="S94" s="88">
        <v>0</v>
      </c>
      <c r="T94" s="89">
        <f>S94*H94</f>
        <v>0</v>
      </c>
      <c r="AR94" s="90" t="s">
        <v>167</v>
      </c>
      <c r="AT94" s="90" t="s">
        <v>162</v>
      </c>
      <c r="AU94" s="90" t="s">
        <v>85</v>
      </c>
      <c r="AY94" s="7" t="s">
        <v>160</v>
      </c>
      <c r="BE94" s="91">
        <f>IF(N94="základní",J94,0)</f>
        <v>0</v>
      </c>
      <c r="BF94" s="91">
        <f>IF(N94="snížená",J94,0)</f>
        <v>0</v>
      </c>
      <c r="BG94" s="91">
        <f>IF(N94="zákl. přenesená",J94,0)</f>
        <v>0</v>
      </c>
      <c r="BH94" s="91">
        <f>IF(N94="sníž. přenesená",J94,0)</f>
        <v>0</v>
      </c>
      <c r="BI94" s="91">
        <f>IF(N94="nulová",J94,0)</f>
        <v>0</v>
      </c>
      <c r="BJ94" s="7" t="s">
        <v>80</v>
      </c>
      <c r="BK94" s="91">
        <f>ROUND(I94*H94,2)</f>
        <v>0</v>
      </c>
      <c r="BL94" s="7" t="s">
        <v>167</v>
      </c>
      <c r="BM94" s="90" t="s">
        <v>1333</v>
      </c>
    </row>
    <row r="95" spans="2:65" s="14" customFormat="1" x14ac:dyDescent="0.2">
      <c r="B95" s="15"/>
      <c r="D95" s="92" t="s">
        <v>169</v>
      </c>
      <c r="F95" s="93" t="s">
        <v>1334</v>
      </c>
      <c r="I95" s="143"/>
      <c r="L95" s="15"/>
      <c r="M95" s="94"/>
      <c r="T95" s="95"/>
      <c r="AT95" s="7" t="s">
        <v>169</v>
      </c>
      <c r="AU95" s="7" t="s">
        <v>85</v>
      </c>
    </row>
    <row r="96" spans="2:65" s="14" customFormat="1" ht="21.75" customHeight="1" x14ac:dyDescent="0.2">
      <c r="B96" s="15"/>
      <c r="C96" s="117" t="s">
        <v>8</v>
      </c>
      <c r="D96" s="117" t="s">
        <v>344</v>
      </c>
      <c r="E96" s="118" t="s">
        <v>1335</v>
      </c>
      <c r="F96" s="119" t="s">
        <v>1336</v>
      </c>
      <c r="G96" s="120" t="s">
        <v>525</v>
      </c>
      <c r="H96" s="121">
        <v>1</v>
      </c>
      <c r="I96" s="148"/>
      <c r="J96" s="122">
        <f>ROUND(I96*H96,2)</f>
        <v>0</v>
      </c>
      <c r="K96" s="119" t="s">
        <v>166</v>
      </c>
      <c r="L96" s="123"/>
      <c r="M96" s="124" t="s">
        <v>3</v>
      </c>
      <c r="N96" s="125" t="s">
        <v>43</v>
      </c>
      <c r="O96" s="88">
        <v>0</v>
      </c>
      <c r="P96" s="88">
        <f>O96*H96</f>
        <v>0</v>
      </c>
      <c r="Q96" s="88">
        <v>6.1000000000000004E-3</v>
      </c>
      <c r="R96" s="88">
        <f>Q96*H96</f>
        <v>6.1000000000000004E-3</v>
      </c>
      <c r="S96" s="88">
        <v>0</v>
      </c>
      <c r="T96" s="89">
        <f>S96*H96</f>
        <v>0</v>
      </c>
      <c r="AR96" s="90" t="s">
        <v>216</v>
      </c>
      <c r="AT96" s="90" t="s">
        <v>344</v>
      </c>
      <c r="AU96" s="90" t="s">
        <v>85</v>
      </c>
      <c r="AY96" s="7" t="s">
        <v>160</v>
      </c>
      <c r="BE96" s="91">
        <f>IF(N96="základní",J96,0)</f>
        <v>0</v>
      </c>
      <c r="BF96" s="91">
        <f>IF(N96="snížená",J96,0)</f>
        <v>0</v>
      </c>
      <c r="BG96" s="91">
        <f>IF(N96="zákl. přenesená",J96,0)</f>
        <v>0</v>
      </c>
      <c r="BH96" s="91">
        <f>IF(N96="sníž. přenesená",J96,0)</f>
        <v>0</v>
      </c>
      <c r="BI96" s="91">
        <f>IF(N96="nulová",J96,0)</f>
        <v>0</v>
      </c>
      <c r="BJ96" s="7" t="s">
        <v>80</v>
      </c>
      <c r="BK96" s="91">
        <f>ROUND(I96*H96,2)</f>
        <v>0</v>
      </c>
      <c r="BL96" s="7" t="s">
        <v>167</v>
      </c>
      <c r="BM96" s="90" t="s">
        <v>1337</v>
      </c>
    </row>
    <row r="97" spans="2:65" s="14" customFormat="1" ht="24.2" customHeight="1" x14ac:dyDescent="0.2">
      <c r="B97" s="15"/>
      <c r="C97" s="80" t="s">
        <v>329</v>
      </c>
      <c r="D97" s="80" t="s">
        <v>162</v>
      </c>
      <c r="E97" s="81" t="s">
        <v>1338</v>
      </c>
      <c r="F97" s="82" t="s">
        <v>1339</v>
      </c>
      <c r="G97" s="83" t="s">
        <v>397</v>
      </c>
      <c r="H97" s="84">
        <v>6</v>
      </c>
      <c r="I97" s="142"/>
      <c r="J97" s="85">
        <f>ROUND(I97*H97,2)</f>
        <v>0</v>
      </c>
      <c r="K97" s="82" t="s">
        <v>166</v>
      </c>
      <c r="L97" s="15"/>
      <c r="M97" s="86" t="s">
        <v>3</v>
      </c>
      <c r="N97" s="87" t="s">
        <v>43</v>
      </c>
      <c r="O97" s="88">
        <v>3.0000000000000001E-3</v>
      </c>
      <c r="P97" s="88">
        <f>O97*H97</f>
        <v>1.8000000000000002E-2</v>
      </c>
      <c r="Q97" s="88">
        <v>1E-4</v>
      </c>
      <c r="R97" s="88">
        <f>Q97*H97</f>
        <v>6.0000000000000006E-4</v>
      </c>
      <c r="S97" s="88">
        <v>0</v>
      </c>
      <c r="T97" s="89">
        <f>S97*H97</f>
        <v>0</v>
      </c>
      <c r="AR97" s="90" t="s">
        <v>167</v>
      </c>
      <c r="AT97" s="90" t="s">
        <v>162</v>
      </c>
      <c r="AU97" s="90" t="s">
        <v>85</v>
      </c>
      <c r="AY97" s="7" t="s">
        <v>160</v>
      </c>
      <c r="BE97" s="91">
        <f>IF(N97="základní",J97,0)</f>
        <v>0</v>
      </c>
      <c r="BF97" s="91">
        <f>IF(N97="snížená",J97,0)</f>
        <v>0</v>
      </c>
      <c r="BG97" s="91">
        <f>IF(N97="zákl. přenesená",J97,0)</f>
        <v>0</v>
      </c>
      <c r="BH97" s="91">
        <f>IF(N97="sníž. přenesená",J97,0)</f>
        <v>0</v>
      </c>
      <c r="BI97" s="91">
        <f>IF(N97="nulová",J97,0)</f>
        <v>0</v>
      </c>
      <c r="BJ97" s="7" t="s">
        <v>80</v>
      </c>
      <c r="BK97" s="91">
        <f>ROUND(I97*H97,2)</f>
        <v>0</v>
      </c>
      <c r="BL97" s="7" t="s">
        <v>167</v>
      </c>
      <c r="BM97" s="90" t="s">
        <v>1340</v>
      </c>
    </row>
    <row r="98" spans="2:65" s="14" customFormat="1" x14ac:dyDescent="0.2">
      <c r="B98" s="15"/>
      <c r="D98" s="92" t="s">
        <v>169</v>
      </c>
      <c r="F98" s="93" t="s">
        <v>1341</v>
      </c>
      <c r="I98" s="143"/>
      <c r="L98" s="15"/>
      <c r="M98" s="94"/>
      <c r="T98" s="95"/>
      <c r="AT98" s="7" t="s">
        <v>169</v>
      </c>
      <c r="AU98" s="7" t="s">
        <v>85</v>
      </c>
    </row>
    <row r="99" spans="2:65" s="14" customFormat="1" ht="33" customHeight="1" x14ac:dyDescent="0.2">
      <c r="B99" s="15"/>
      <c r="C99" s="80" t="s">
        <v>336</v>
      </c>
      <c r="D99" s="80" t="s">
        <v>162</v>
      </c>
      <c r="E99" s="81" t="s">
        <v>1342</v>
      </c>
      <c r="F99" s="82" t="s">
        <v>1343</v>
      </c>
      <c r="G99" s="83" t="s">
        <v>212</v>
      </c>
      <c r="H99" s="84">
        <v>7.92</v>
      </c>
      <c r="I99" s="142"/>
      <c r="J99" s="85">
        <f>ROUND(I99*H99,2)</f>
        <v>0</v>
      </c>
      <c r="K99" s="82" t="s">
        <v>166</v>
      </c>
      <c r="L99" s="15"/>
      <c r="M99" s="86" t="s">
        <v>3</v>
      </c>
      <c r="N99" s="87" t="s">
        <v>43</v>
      </c>
      <c r="O99" s="88">
        <v>0.108</v>
      </c>
      <c r="P99" s="88">
        <f>O99*H99</f>
        <v>0.85536000000000001</v>
      </c>
      <c r="Q99" s="88">
        <v>1.1999999999999999E-3</v>
      </c>
      <c r="R99" s="88">
        <f>Q99*H99</f>
        <v>9.5039999999999986E-3</v>
      </c>
      <c r="S99" s="88">
        <v>0</v>
      </c>
      <c r="T99" s="89">
        <f>S99*H99</f>
        <v>0</v>
      </c>
      <c r="AR99" s="90" t="s">
        <v>167</v>
      </c>
      <c r="AT99" s="90" t="s">
        <v>162</v>
      </c>
      <c r="AU99" s="90" t="s">
        <v>85</v>
      </c>
      <c r="AY99" s="7" t="s">
        <v>160</v>
      </c>
      <c r="BE99" s="91">
        <f>IF(N99="základní",J99,0)</f>
        <v>0</v>
      </c>
      <c r="BF99" s="91">
        <f>IF(N99="snížená",J99,0)</f>
        <v>0</v>
      </c>
      <c r="BG99" s="91">
        <f>IF(N99="zákl. přenesená",J99,0)</f>
        <v>0</v>
      </c>
      <c r="BH99" s="91">
        <f>IF(N99="sníž. přenesená",J99,0)</f>
        <v>0</v>
      </c>
      <c r="BI99" s="91">
        <f>IF(N99="nulová",J99,0)</f>
        <v>0</v>
      </c>
      <c r="BJ99" s="7" t="s">
        <v>80</v>
      </c>
      <c r="BK99" s="91">
        <f>ROUND(I99*H99,2)</f>
        <v>0</v>
      </c>
      <c r="BL99" s="7" t="s">
        <v>167</v>
      </c>
      <c r="BM99" s="90" t="s">
        <v>1344</v>
      </c>
    </row>
    <row r="100" spans="2:65" s="14" customFormat="1" x14ac:dyDescent="0.2">
      <c r="B100" s="15"/>
      <c r="D100" s="92" t="s">
        <v>169</v>
      </c>
      <c r="F100" s="93" t="s">
        <v>1345</v>
      </c>
      <c r="I100" s="143"/>
      <c r="L100" s="15"/>
      <c r="M100" s="94"/>
      <c r="T100" s="95"/>
      <c r="AT100" s="7" t="s">
        <v>169</v>
      </c>
      <c r="AU100" s="7" t="s">
        <v>85</v>
      </c>
    </row>
    <row r="101" spans="2:65" s="103" customFormat="1" x14ac:dyDescent="0.2">
      <c r="B101" s="104"/>
      <c r="D101" s="98" t="s">
        <v>171</v>
      </c>
      <c r="E101" s="105" t="s">
        <v>3</v>
      </c>
      <c r="F101" s="106" t="s">
        <v>1346</v>
      </c>
      <c r="H101" s="107">
        <v>7.92</v>
      </c>
      <c r="I101" s="145"/>
      <c r="L101" s="104"/>
      <c r="M101" s="108"/>
      <c r="T101" s="109"/>
      <c r="AT101" s="105" t="s">
        <v>171</v>
      </c>
      <c r="AU101" s="105" t="s">
        <v>85</v>
      </c>
      <c r="AV101" s="103" t="s">
        <v>85</v>
      </c>
      <c r="AW101" s="103" t="s">
        <v>33</v>
      </c>
      <c r="AX101" s="103" t="s">
        <v>80</v>
      </c>
      <c r="AY101" s="105" t="s">
        <v>160</v>
      </c>
    </row>
    <row r="102" spans="2:65" s="14" customFormat="1" ht="37.9" customHeight="1" x14ac:dyDescent="0.2">
      <c r="B102" s="15"/>
      <c r="C102" s="80" t="s">
        <v>343</v>
      </c>
      <c r="D102" s="80" t="s">
        <v>162</v>
      </c>
      <c r="E102" s="81" t="s">
        <v>1347</v>
      </c>
      <c r="F102" s="82" t="s">
        <v>1348</v>
      </c>
      <c r="G102" s="83" t="s">
        <v>397</v>
      </c>
      <c r="H102" s="84">
        <v>6</v>
      </c>
      <c r="I102" s="142"/>
      <c r="J102" s="85">
        <f>ROUND(I102*H102,2)</f>
        <v>0</v>
      </c>
      <c r="K102" s="82" t="s">
        <v>166</v>
      </c>
      <c r="L102" s="15"/>
      <c r="M102" s="86" t="s">
        <v>3</v>
      </c>
      <c r="N102" s="87" t="s">
        <v>43</v>
      </c>
      <c r="O102" s="88">
        <v>1.6E-2</v>
      </c>
      <c r="P102" s="88">
        <f>O102*H102</f>
        <v>9.6000000000000002E-2</v>
      </c>
      <c r="Q102" s="88">
        <v>0</v>
      </c>
      <c r="R102" s="88">
        <f>Q102*H102</f>
        <v>0</v>
      </c>
      <c r="S102" s="88">
        <v>0</v>
      </c>
      <c r="T102" s="89">
        <f>S102*H102</f>
        <v>0</v>
      </c>
      <c r="AR102" s="90" t="s">
        <v>167</v>
      </c>
      <c r="AT102" s="90" t="s">
        <v>162</v>
      </c>
      <c r="AU102" s="90" t="s">
        <v>85</v>
      </c>
      <c r="AY102" s="7" t="s">
        <v>160</v>
      </c>
      <c r="BE102" s="91">
        <f>IF(N102="základní",J102,0)</f>
        <v>0</v>
      </c>
      <c r="BF102" s="91">
        <f>IF(N102="snížená",J102,0)</f>
        <v>0</v>
      </c>
      <c r="BG102" s="91">
        <f>IF(N102="zákl. přenesená",J102,0)</f>
        <v>0</v>
      </c>
      <c r="BH102" s="91">
        <f>IF(N102="sníž. přenesená",J102,0)</f>
        <v>0</v>
      </c>
      <c r="BI102" s="91">
        <f>IF(N102="nulová",J102,0)</f>
        <v>0</v>
      </c>
      <c r="BJ102" s="7" t="s">
        <v>80</v>
      </c>
      <c r="BK102" s="91">
        <f>ROUND(I102*H102,2)</f>
        <v>0</v>
      </c>
      <c r="BL102" s="7" t="s">
        <v>167</v>
      </c>
      <c r="BM102" s="90" t="s">
        <v>1349</v>
      </c>
    </row>
    <row r="103" spans="2:65" s="14" customFormat="1" x14ac:dyDescent="0.2">
      <c r="B103" s="15"/>
      <c r="D103" s="92" t="s">
        <v>169</v>
      </c>
      <c r="F103" s="93" t="s">
        <v>1350</v>
      </c>
      <c r="I103" s="143"/>
      <c r="L103" s="15"/>
      <c r="M103" s="94"/>
      <c r="T103" s="95"/>
      <c r="AT103" s="7" t="s">
        <v>169</v>
      </c>
      <c r="AU103" s="7" t="s">
        <v>85</v>
      </c>
    </row>
    <row r="104" spans="2:65" s="14" customFormat="1" ht="37.9" customHeight="1" x14ac:dyDescent="0.2">
      <c r="B104" s="15"/>
      <c r="C104" s="80" t="s">
        <v>349</v>
      </c>
      <c r="D104" s="80" t="s">
        <v>162</v>
      </c>
      <c r="E104" s="81" t="s">
        <v>1351</v>
      </c>
      <c r="F104" s="82" t="s">
        <v>1352</v>
      </c>
      <c r="G104" s="83" t="s">
        <v>212</v>
      </c>
      <c r="H104" s="84">
        <v>3.96</v>
      </c>
      <c r="I104" s="142"/>
      <c r="J104" s="85">
        <f>ROUND(I104*H104,2)</f>
        <v>0</v>
      </c>
      <c r="K104" s="82" t="s">
        <v>166</v>
      </c>
      <c r="L104" s="15"/>
      <c r="M104" s="86" t="s">
        <v>3</v>
      </c>
      <c r="N104" s="87" t="s">
        <v>43</v>
      </c>
      <c r="O104" s="88">
        <v>8.3000000000000004E-2</v>
      </c>
      <c r="P104" s="88">
        <f>O104*H104</f>
        <v>0.32868000000000003</v>
      </c>
      <c r="Q104" s="88">
        <v>1.0000000000000001E-5</v>
      </c>
      <c r="R104" s="88">
        <f>Q104*H104</f>
        <v>3.96E-5</v>
      </c>
      <c r="S104" s="88">
        <v>0</v>
      </c>
      <c r="T104" s="89">
        <f>S104*H104</f>
        <v>0</v>
      </c>
      <c r="AR104" s="90" t="s">
        <v>167</v>
      </c>
      <c r="AT104" s="90" t="s">
        <v>162</v>
      </c>
      <c r="AU104" s="90" t="s">
        <v>85</v>
      </c>
      <c r="AY104" s="7" t="s">
        <v>160</v>
      </c>
      <c r="BE104" s="91">
        <f>IF(N104="základní",J104,0)</f>
        <v>0</v>
      </c>
      <c r="BF104" s="91">
        <f>IF(N104="snížená",J104,0)</f>
        <v>0</v>
      </c>
      <c r="BG104" s="91">
        <f>IF(N104="zákl. přenesená",J104,0)</f>
        <v>0</v>
      </c>
      <c r="BH104" s="91">
        <f>IF(N104="sníž. přenesená",J104,0)</f>
        <v>0</v>
      </c>
      <c r="BI104" s="91">
        <f>IF(N104="nulová",J104,0)</f>
        <v>0</v>
      </c>
      <c r="BJ104" s="7" t="s">
        <v>80</v>
      </c>
      <c r="BK104" s="91">
        <f>ROUND(I104*H104,2)</f>
        <v>0</v>
      </c>
      <c r="BL104" s="7" t="s">
        <v>167</v>
      </c>
      <c r="BM104" s="90" t="s">
        <v>1353</v>
      </c>
    </row>
    <row r="105" spans="2:65" s="14" customFormat="1" x14ac:dyDescent="0.2">
      <c r="B105" s="15"/>
      <c r="D105" s="92" t="s">
        <v>169</v>
      </c>
      <c r="F105" s="93" t="s">
        <v>1354</v>
      </c>
      <c r="I105" s="143"/>
      <c r="L105" s="15"/>
      <c r="M105" s="94"/>
      <c r="T105" s="95"/>
      <c r="AT105" s="7" t="s">
        <v>169</v>
      </c>
      <c r="AU105" s="7" t="s">
        <v>85</v>
      </c>
    </row>
    <row r="106" spans="2:65" s="14" customFormat="1" ht="44.25" customHeight="1" x14ac:dyDescent="0.2">
      <c r="B106" s="15"/>
      <c r="C106" s="80" t="s">
        <v>355</v>
      </c>
      <c r="D106" s="80" t="s">
        <v>162</v>
      </c>
      <c r="E106" s="81" t="s">
        <v>1355</v>
      </c>
      <c r="F106" s="82" t="s">
        <v>1356</v>
      </c>
      <c r="G106" s="83" t="s">
        <v>397</v>
      </c>
      <c r="H106" s="84">
        <v>85</v>
      </c>
      <c r="I106" s="142"/>
      <c r="J106" s="85">
        <f>ROUND(I106*H106,2)</f>
        <v>0</v>
      </c>
      <c r="K106" s="82" t="s">
        <v>166</v>
      </c>
      <c r="L106" s="15"/>
      <c r="M106" s="86" t="s">
        <v>3</v>
      </c>
      <c r="N106" s="87" t="s">
        <v>43</v>
      </c>
      <c r="O106" s="88">
        <v>0.216</v>
      </c>
      <c r="P106" s="88">
        <f>O106*H106</f>
        <v>18.36</v>
      </c>
      <c r="Q106" s="88">
        <v>0.11519</v>
      </c>
      <c r="R106" s="88">
        <f>Q106*H106</f>
        <v>9.79115</v>
      </c>
      <c r="S106" s="88">
        <v>0</v>
      </c>
      <c r="T106" s="89">
        <f>S106*H106</f>
        <v>0</v>
      </c>
      <c r="AR106" s="90" t="s">
        <v>167</v>
      </c>
      <c r="AT106" s="90" t="s">
        <v>162</v>
      </c>
      <c r="AU106" s="90" t="s">
        <v>85</v>
      </c>
      <c r="AY106" s="7" t="s">
        <v>160</v>
      </c>
      <c r="BE106" s="91">
        <f>IF(N106="základní",J106,0)</f>
        <v>0</v>
      </c>
      <c r="BF106" s="91">
        <f>IF(N106="snížená",J106,0)</f>
        <v>0</v>
      </c>
      <c r="BG106" s="91">
        <f>IF(N106="zákl. přenesená",J106,0)</f>
        <v>0</v>
      </c>
      <c r="BH106" s="91">
        <f>IF(N106="sníž. přenesená",J106,0)</f>
        <v>0</v>
      </c>
      <c r="BI106" s="91">
        <f>IF(N106="nulová",J106,0)</f>
        <v>0</v>
      </c>
      <c r="BJ106" s="7" t="s">
        <v>80</v>
      </c>
      <c r="BK106" s="91">
        <f>ROUND(I106*H106,2)</f>
        <v>0</v>
      </c>
      <c r="BL106" s="7" t="s">
        <v>167</v>
      </c>
      <c r="BM106" s="90" t="s">
        <v>1357</v>
      </c>
    </row>
    <row r="107" spans="2:65" s="14" customFormat="1" x14ac:dyDescent="0.2">
      <c r="B107" s="15"/>
      <c r="D107" s="92" t="s">
        <v>169</v>
      </c>
      <c r="F107" s="93" t="s">
        <v>1358</v>
      </c>
      <c r="I107" s="143"/>
      <c r="L107" s="15"/>
      <c r="M107" s="94"/>
      <c r="T107" s="95"/>
      <c r="AT107" s="7" t="s">
        <v>169</v>
      </c>
      <c r="AU107" s="7" t="s">
        <v>85</v>
      </c>
    </row>
    <row r="108" spans="2:65" s="14" customFormat="1" ht="16.5" customHeight="1" x14ac:dyDescent="0.2">
      <c r="B108" s="15"/>
      <c r="C108" s="117" t="s">
        <v>362</v>
      </c>
      <c r="D108" s="117" t="s">
        <v>344</v>
      </c>
      <c r="E108" s="118" t="s">
        <v>1359</v>
      </c>
      <c r="F108" s="119" t="s">
        <v>1360</v>
      </c>
      <c r="G108" s="120" t="s">
        <v>397</v>
      </c>
      <c r="H108" s="121">
        <v>86.7</v>
      </c>
      <c r="I108" s="148"/>
      <c r="J108" s="122">
        <f>ROUND(I108*H108,2)</f>
        <v>0</v>
      </c>
      <c r="K108" s="119" t="s">
        <v>166</v>
      </c>
      <c r="L108" s="123"/>
      <c r="M108" s="124" t="s">
        <v>3</v>
      </c>
      <c r="N108" s="125" t="s">
        <v>43</v>
      </c>
      <c r="O108" s="88">
        <v>0</v>
      </c>
      <c r="P108" s="88">
        <f>O108*H108</f>
        <v>0</v>
      </c>
      <c r="Q108" s="88">
        <v>0.10199999999999999</v>
      </c>
      <c r="R108" s="88">
        <f>Q108*H108</f>
        <v>8.843399999999999</v>
      </c>
      <c r="S108" s="88">
        <v>0</v>
      </c>
      <c r="T108" s="89">
        <f>S108*H108</f>
        <v>0</v>
      </c>
      <c r="AR108" s="90" t="s">
        <v>216</v>
      </c>
      <c r="AT108" s="90" t="s">
        <v>344</v>
      </c>
      <c r="AU108" s="90" t="s">
        <v>85</v>
      </c>
      <c r="AY108" s="7" t="s">
        <v>160</v>
      </c>
      <c r="BE108" s="91">
        <f>IF(N108="základní",J108,0)</f>
        <v>0</v>
      </c>
      <c r="BF108" s="91">
        <f>IF(N108="snížená",J108,0)</f>
        <v>0</v>
      </c>
      <c r="BG108" s="91">
        <f>IF(N108="zákl. přenesená",J108,0)</f>
        <v>0</v>
      </c>
      <c r="BH108" s="91">
        <f>IF(N108="sníž. přenesená",J108,0)</f>
        <v>0</v>
      </c>
      <c r="BI108" s="91">
        <f>IF(N108="nulová",J108,0)</f>
        <v>0</v>
      </c>
      <c r="BJ108" s="7" t="s">
        <v>80</v>
      </c>
      <c r="BK108" s="91">
        <f>ROUND(I108*H108,2)</f>
        <v>0</v>
      </c>
      <c r="BL108" s="7" t="s">
        <v>167</v>
      </c>
      <c r="BM108" s="90" t="s">
        <v>1361</v>
      </c>
    </row>
    <row r="109" spans="2:65" s="103" customFormat="1" x14ac:dyDescent="0.2">
      <c r="B109" s="104"/>
      <c r="D109" s="98" t="s">
        <v>171</v>
      </c>
      <c r="F109" s="106" t="s">
        <v>1362</v>
      </c>
      <c r="H109" s="107">
        <v>86.7</v>
      </c>
      <c r="I109" s="145"/>
      <c r="L109" s="104"/>
      <c r="M109" s="108"/>
      <c r="T109" s="109"/>
      <c r="AT109" s="105" t="s">
        <v>171</v>
      </c>
      <c r="AU109" s="105" t="s">
        <v>85</v>
      </c>
      <c r="AV109" s="103" t="s">
        <v>85</v>
      </c>
      <c r="AW109" s="103" t="s">
        <v>4</v>
      </c>
      <c r="AX109" s="103" t="s">
        <v>80</v>
      </c>
      <c r="AY109" s="105" t="s">
        <v>160</v>
      </c>
    </row>
    <row r="110" spans="2:65" s="14" customFormat="1" ht="24.2" customHeight="1" x14ac:dyDescent="0.2">
      <c r="B110" s="15"/>
      <c r="C110" s="80" t="s">
        <v>388</v>
      </c>
      <c r="D110" s="80" t="s">
        <v>162</v>
      </c>
      <c r="E110" s="81" t="s">
        <v>1363</v>
      </c>
      <c r="F110" s="82" t="s">
        <v>1364</v>
      </c>
      <c r="G110" s="83" t="s">
        <v>397</v>
      </c>
      <c r="H110" s="84">
        <v>16</v>
      </c>
      <c r="I110" s="142"/>
      <c r="J110" s="85">
        <f>ROUND(I110*H110,2)</f>
        <v>0</v>
      </c>
      <c r="K110" s="82" t="s">
        <v>166</v>
      </c>
      <c r="L110" s="15"/>
      <c r="M110" s="86" t="s">
        <v>3</v>
      </c>
      <c r="N110" s="87" t="s">
        <v>43</v>
      </c>
      <c r="O110" s="88">
        <v>0.47</v>
      </c>
      <c r="P110" s="88">
        <f>O110*H110</f>
        <v>7.52</v>
      </c>
      <c r="Q110" s="88">
        <v>0.43819000000000002</v>
      </c>
      <c r="R110" s="88">
        <f>Q110*H110</f>
        <v>7.0110400000000004</v>
      </c>
      <c r="S110" s="88">
        <v>0</v>
      </c>
      <c r="T110" s="89">
        <f>S110*H110</f>
        <v>0</v>
      </c>
      <c r="AR110" s="90" t="s">
        <v>167</v>
      </c>
      <c r="AT110" s="90" t="s">
        <v>162</v>
      </c>
      <c r="AU110" s="90" t="s">
        <v>85</v>
      </c>
      <c r="AY110" s="7" t="s">
        <v>160</v>
      </c>
      <c r="BE110" s="91">
        <f>IF(N110="základní",J110,0)</f>
        <v>0</v>
      </c>
      <c r="BF110" s="91">
        <f>IF(N110="snížená",J110,0)</f>
        <v>0</v>
      </c>
      <c r="BG110" s="91">
        <f>IF(N110="zákl. přenesená",J110,0)</f>
        <v>0</v>
      </c>
      <c r="BH110" s="91">
        <f>IF(N110="sníž. přenesená",J110,0)</f>
        <v>0</v>
      </c>
      <c r="BI110" s="91">
        <f>IF(N110="nulová",J110,0)</f>
        <v>0</v>
      </c>
      <c r="BJ110" s="7" t="s">
        <v>80</v>
      </c>
      <c r="BK110" s="91">
        <f>ROUND(I110*H110,2)</f>
        <v>0</v>
      </c>
      <c r="BL110" s="7" t="s">
        <v>167</v>
      </c>
      <c r="BM110" s="90" t="s">
        <v>1365</v>
      </c>
    </row>
    <row r="111" spans="2:65" s="14" customFormat="1" x14ac:dyDescent="0.2">
      <c r="B111" s="15"/>
      <c r="D111" s="92" t="s">
        <v>169</v>
      </c>
      <c r="F111" s="93" t="s">
        <v>1366</v>
      </c>
      <c r="I111" s="143"/>
      <c r="L111" s="15"/>
      <c r="M111" s="94"/>
      <c r="T111" s="95"/>
      <c r="AT111" s="7" t="s">
        <v>169</v>
      </c>
      <c r="AU111" s="7" t="s">
        <v>85</v>
      </c>
    </row>
    <row r="112" spans="2:65" s="14" customFormat="1" ht="37.9" customHeight="1" x14ac:dyDescent="0.2">
      <c r="B112" s="15"/>
      <c r="C112" s="117" t="s">
        <v>394</v>
      </c>
      <c r="D112" s="117" t="s">
        <v>344</v>
      </c>
      <c r="E112" s="118" t="s">
        <v>1367</v>
      </c>
      <c r="F112" s="119" t="s">
        <v>1368</v>
      </c>
      <c r="G112" s="120" t="s">
        <v>397</v>
      </c>
      <c r="H112" s="121">
        <v>16</v>
      </c>
      <c r="I112" s="148"/>
      <c r="J112" s="122">
        <f>ROUND(I112*H112,2)</f>
        <v>0</v>
      </c>
      <c r="K112" s="119" t="s">
        <v>166</v>
      </c>
      <c r="L112" s="123"/>
      <c r="M112" s="124" t="s">
        <v>3</v>
      </c>
      <c r="N112" s="125" t="s">
        <v>43</v>
      </c>
      <c r="O112" s="88">
        <v>0</v>
      </c>
      <c r="P112" s="88">
        <f>O112*H112</f>
        <v>0</v>
      </c>
      <c r="Q112" s="88">
        <v>8.4000000000000005E-2</v>
      </c>
      <c r="R112" s="88">
        <f>Q112*H112</f>
        <v>1.3440000000000001</v>
      </c>
      <c r="S112" s="88">
        <v>0</v>
      </c>
      <c r="T112" s="89">
        <f>S112*H112</f>
        <v>0</v>
      </c>
      <c r="AR112" s="90" t="s">
        <v>216</v>
      </c>
      <c r="AT112" s="90" t="s">
        <v>344</v>
      </c>
      <c r="AU112" s="90" t="s">
        <v>85</v>
      </c>
      <c r="AY112" s="7" t="s">
        <v>160</v>
      </c>
      <c r="BE112" s="91">
        <f>IF(N112="základní",J112,0)</f>
        <v>0</v>
      </c>
      <c r="BF112" s="91">
        <f>IF(N112="snížená",J112,0)</f>
        <v>0</v>
      </c>
      <c r="BG112" s="91">
        <f>IF(N112="zákl. přenesená",J112,0)</f>
        <v>0</v>
      </c>
      <c r="BH112" s="91">
        <f>IF(N112="sníž. přenesená",J112,0)</f>
        <v>0</v>
      </c>
      <c r="BI112" s="91">
        <f>IF(N112="nulová",J112,0)</f>
        <v>0</v>
      </c>
      <c r="BJ112" s="7" t="s">
        <v>80</v>
      </c>
      <c r="BK112" s="91">
        <f>ROUND(I112*H112,2)</f>
        <v>0</v>
      </c>
      <c r="BL112" s="7" t="s">
        <v>167</v>
      </c>
      <c r="BM112" s="90" t="s">
        <v>1369</v>
      </c>
    </row>
    <row r="113" spans="2:65" s="68" customFormat="1" ht="22.9" customHeight="1" x14ac:dyDescent="0.2">
      <c r="B113" s="69"/>
      <c r="D113" s="70" t="s">
        <v>71</v>
      </c>
      <c r="E113" s="78" t="s">
        <v>663</v>
      </c>
      <c r="F113" s="78" t="s">
        <v>664</v>
      </c>
      <c r="I113" s="147"/>
      <c r="J113" s="79">
        <f>BK113</f>
        <v>0</v>
      </c>
      <c r="L113" s="69"/>
      <c r="M113" s="73"/>
      <c r="P113" s="74">
        <f>SUM(P114:P115)</f>
        <v>33.882759</v>
      </c>
      <c r="R113" s="74">
        <f>SUM(R114:R115)</f>
        <v>0</v>
      </c>
      <c r="T113" s="75">
        <f>SUM(T114:T115)</f>
        <v>0</v>
      </c>
      <c r="AR113" s="70" t="s">
        <v>80</v>
      </c>
      <c r="AT113" s="76" t="s">
        <v>71</v>
      </c>
      <c r="AU113" s="76" t="s">
        <v>80</v>
      </c>
      <c r="AY113" s="70" t="s">
        <v>160</v>
      </c>
      <c r="BK113" s="77">
        <f>SUM(BK114:BK115)</f>
        <v>0</v>
      </c>
    </row>
    <row r="114" spans="2:65" s="14" customFormat="1" ht="37.9" customHeight="1" x14ac:dyDescent="0.2">
      <c r="B114" s="15"/>
      <c r="C114" s="80" t="s">
        <v>401</v>
      </c>
      <c r="D114" s="80" t="s">
        <v>162</v>
      </c>
      <c r="E114" s="81" t="s">
        <v>1370</v>
      </c>
      <c r="F114" s="82" t="s">
        <v>1371</v>
      </c>
      <c r="G114" s="83" t="s">
        <v>198</v>
      </c>
      <c r="H114" s="84">
        <v>85.346999999999994</v>
      </c>
      <c r="I114" s="142"/>
      <c r="J114" s="85">
        <f>ROUND(I114*H114,2)</f>
        <v>0</v>
      </c>
      <c r="K114" s="82" t="s">
        <v>166</v>
      </c>
      <c r="L114" s="15"/>
      <c r="M114" s="86" t="s">
        <v>3</v>
      </c>
      <c r="N114" s="87" t="s">
        <v>43</v>
      </c>
      <c r="O114" s="88">
        <v>0.39700000000000002</v>
      </c>
      <c r="P114" s="88">
        <f>O114*H114</f>
        <v>33.882759</v>
      </c>
      <c r="Q114" s="88">
        <v>0</v>
      </c>
      <c r="R114" s="88">
        <f>Q114*H114</f>
        <v>0</v>
      </c>
      <c r="S114" s="88">
        <v>0</v>
      </c>
      <c r="T114" s="89">
        <f>S114*H114</f>
        <v>0</v>
      </c>
      <c r="AR114" s="90" t="s">
        <v>167</v>
      </c>
      <c r="AT114" s="90" t="s">
        <v>162</v>
      </c>
      <c r="AU114" s="90" t="s">
        <v>85</v>
      </c>
      <c r="AY114" s="7" t="s">
        <v>160</v>
      </c>
      <c r="BE114" s="91">
        <f>IF(N114="základní",J114,0)</f>
        <v>0</v>
      </c>
      <c r="BF114" s="91">
        <f>IF(N114="snížená",J114,0)</f>
        <v>0</v>
      </c>
      <c r="BG114" s="91">
        <f>IF(N114="zákl. přenesená",J114,0)</f>
        <v>0</v>
      </c>
      <c r="BH114" s="91">
        <f>IF(N114="sníž. přenesená",J114,0)</f>
        <v>0</v>
      </c>
      <c r="BI114" s="91">
        <f>IF(N114="nulová",J114,0)</f>
        <v>0</v>
      </c>
      <c r="BJ114" s="7" t="s">
        <v>80</v>
      </c>
      <c r="BK114" s="91">
        <f>ROUND(I114*H114,2)</f>
        <v>0</v>
      </c>
      <c r="BL114" s="7" t="s">
        <v>167</v>
      </c>
      <c r="BM114" s="90" t="s">
        <v>1372</v>
      </c>
    </row>
    <row r="115" spans="2:65" s="14" customFormat="1" x14ac:dyDescent="0.2">
      <c r="B115" s="15"/>
      <c r="D115" s="92" t="s">
        <v>169</v>
      </c>
      <c r="F115" s="93" t="s">
        <v>1373</v>
      </c>
      <c r="L115" s="15"/>
      <c r="M115" s="139"/>
      <c r="N115" s="140"/>
      <c r="O115" s="140"/>
      <c r="P115" s="140"/>
      <c r="Q115" s="140"/>
      <c r="R115" s="140"/>
      <c r="S115" s="140"/>
      <c r="T115" s="141"/>
      <c r="AT115" s="7" t="s">
        <v>169</v>
      </c>
      <c r="AU115" s="7" t="s">
        <v>85</v>
      </c>
    </row>
    <row r="116" spans="2:65" s="14" customFormat="1" ht="6.95" customHeight="1" x14ac:dyDescent="0.2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15"/>
    </row>
  </sheetData>
  <sheetProtection password="EF63" sheet="1" objects="1" scenarios="1"/>
  <autoFilter ref="C82:K11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5" r:id="rId3"/>
    <hyperlink ref="F98" r:id="rId4"/>
    <hyperlink ref="F100" r:id="rId5"/>
    <hyperlink ref="F103" r:id="rId6"/>
    <hyperlink ref="F105" r:id="rId7"/>
    <hyperlink ref="F107" r:id="rId8"/>
    <hyperlink ref="F111" r:id="rId9"/>
    <hyperlink ref="F115" r:id="rId10"/>
  </hyperlinks>
  <pageMargins left="0.39374999999999999" right="0.39374999999999999" top="0.39374999999999999" bottom="0.39374999999999999" header="0" footer="0"/>
  <pageSetup paperSize="9" scale="76" fitToHeight="100" orientation="portrait" blackAndWhite="1" r:id="rId1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topLeftCell="A50" workbookViewId="0">
      <selection activeCell="I59" sqref="I59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87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85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16.5" customHeight="1" x14ac:dyDescent="0.2">
      <c r="B9" s="15"/>
      <c r="E9" s="409" t="s">
        <v>1874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ROUND(J81,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ROUND((SUM(BE81:BE87)),  2)</f>
        <v>0</v>
      </c>
      <c r="I33" s="29">
        <v>0.21</v>
      </c>
      <c r="J33" s="28">
        <f>ROUND(((SUM(BE81:BE87))*I33),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ROUND((SUM(BF81:BF87)),  2)</f>
        <v>0</v>
      </c>
      <c r="I34" s="29">
        <v>0.15</v>
      </c>
      <c r="J34" s="28">
        <f>ROUND(((SUM(BF81:BF87))*I34),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ROUND((SUM(BG81:BG87)),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ROUND((SUM(BH81:BH87)),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ROUND((SUM(BI81:BI87)),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16.5" customHeight="1" x14ac:dyDescent="0.2">
      <c r="B50" s="15"/>
      <c r="E50" s="409" t="str">
        <f>E9</f>
        <v>2400923 - SO 03 Přeložka veřejného osvětlení - NEVYPLŇUJE SE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J81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141</v>
      </c>
      <c r="E60" s="47"/>
      <c r="F60" s="47"/>
      <c r="G60" s="47"/>
      <c r="H60" s="47"/>
      <c r="I60" s="47"/>
      <c r="J60" s="48">
        <f>J82</f>
        <v>0</v>
      </c>
      <c r="L60" s="45"/>
    </row>
    <row r="61" spans="2:47" s="49" customFormat="1" ht="19.899999999999999" customHeight="1" x14ac:dyDescent="0.2">
      <c r="B61" s="50"/>
      <c r="D61" s="51" t="s">
        <v>142</v>
      </c>
      <c r="E61" s="52"/>
      <c r="F61" s="52"/>
      <c r="G61" s="52"/>
      <c r="H61" s="52"/>
      <c r="I61" s="52"/>
      <c r="J61" s="53">
        <f>J83</f>
        <v>0</v>
      </c>
      <c r="L61" s="50"/>
    </row>
    <row r="62" spans="2:47" s="14" customFormat="1" ht="21.75" customHeight="1" x14ac:dyDescent="0.2">
      <c r="B62" s="15"/>
      <c r="L62" s="15"/>
    </row>
    <row r="63" spans="2:47" s="14" customFormat="1" ht="6.95" customHeight="1" x14ac:dyDescent="0.2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5"/>
    </row>
    <row r="67" spans="2:20" s="14" customFormat="1" ht="6.95" customHeight="1" x14ac:dyDescent="0.2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5"/>
    </row>
    <row r="68" spans="2:20" s="14" customFormat="1" ht="24.95" customHeight="1" x14ac:dyDescent="0.2">
      <c r="B68" s="15"/>
      <c r="C68" s="11" t="s">
        <v>145</v>
      </c>
      <c r="L68" s="15"/>
    </row>
    <row r="69" spans="2:20" s="14" customFormat="1" ht="6.95" customHeight="1" x14ac:dyDescent="0.2">
      <c r="B69" s="15"/>
      <c r="L69" s="15"/>
    </row>
    <row r="70" spans="2:20" s="14" customFormat="1" ht="12" customHeight="1" x14ac:dyDescent="0.2">
      <c r="B70" s="15"/>
      <c r="C70" s="13" t="s">
        <v>15</v>
      </c>
      <c r="L70" s="15"/>
    </row>
    <row r="71" spans="2:20" s="14" customFormat="1" ht="26.25" customHeight="1" x14ac:dyDescent="0.2">
      <c r="B71" s="15"/>
      <c r="E71" s="434" t="str">
        <f>E7</f>
        <v>Revitalizace bytového domu Pod lesem v Odrách-neuznatelné náklady</v>
      </c>
      <c r="F71" s="435"/>
      <c r="G71" s="435"/>
      <c r="H71" s="435"/>
      <c r="L71" s="15"/>
    </row>
    <row r="72" spans="2:20" s="14" customFormat="1" ht="12" customHeight="1" x14ac:dyDescent="0.2">
      <c r="B72" s="15"/>
      <c r="C72" s="13" t="s">
        <v>109</v>
      </c>
      <c r="L72" s="15"/>
    </row>
    <row r="73" spans="2:20" s="14" customFormat="1" ht="16.5" customHeight="1" x14ac:dyDescent="0.2">
      <c r="B73" s="15"/>
      <c r="E73" s="409" t="str">
        <f>E9</f>
        <v>2400923 - SO 03 Přeložka veřejného osvětlení - NEVYPLŇUJE SE</v>
      </c>
      <c r="F73" s="433"/>
      <c r="G73" s="433"/>
      <c r="H73" s="433"/>
      <c r="L73" s="15"/>
    </row>
    <row r="74" spans="2:20" s="14" customFormat="1" ht="6.95" customHeight="1" x14ac:dyDescent="0.2">
      <c r="B74" s="15"/>
      <c r="L74" s="15"/>
    </row>
    <row r="75" spans="2:20" s="14" customFormat="1" ht="12" customHeight="1" x14ac:dyDescent="0.2">
      <c r="B75" s="15"/>
      <c r="C75" s="13" t="s">
        <v>20</v>
      </c>
      <c r="F75" s="16" t="str">
        <f>F12</f>
        <v>Odry parc.č.1083, k.ú.Odry</v>
      </c>
      <c r="I75" s="13" t="s">
        <v>22</v>
      </c>
      <c r="J75" s="17">
        <f>IF(J12="","",J12)</f>
        <v>45755</v>
      </c>
      <c r="L75" s="15"/>
    </row>
    <row r="76" spans="2:20" s="14" customFormat="1" ht="6.95" customHeight="1" x14ac:dyDescent="0.2">
      <c r="B76" s="15"/>
      <c r="L76" s="15"/>
    </row>
    <row r="77" spans="2:20" s="14" customFormat="1" ht="15.2" customHeight="1" x14ac:dyDescent="0.2">
      <c r="B77" s="15"/>
      <c r="C77" s="13" t="s">
        <v>25</v>
      </c>
      <c r="F77" s="16" t="str">
        <f>E15</f>
        <v>Město Odry</v>
      </c>
      <c r="I77" s="13" t="s">
        <v>31</v>
      </c>
      <c r="J77" s="22" t="str">
        <f>E21</f>
        <v>Projekce Guňka s.r.o.</v>
      </c>
      <c r="L77" s="15"/>
    </row>
    <row r="78" spans="2:20" s="14" customFormat="1" ht="15.2" customHeight="1" x14ac:dyDescent="0.2">
      <c r="B78" s="15"/>
      <c r="C78" s="13" t="s">
        <v>29</v>
      </c>
      <c r="F78" s="16" t="str">
        <f>IF(E18="","",E18)</f>
        <v xml:space="preserve"> </v>
      </c>
      <c r="I78" s="13" t="s">
        <v>34</v>
      </c>
      <c r="J78" s="22" t="str">
        <f>E24</f>
        <v>Anna Mužná</v>
      </c>
      <c r="L78" s="15"/>
    </row>
    <row r="79" spans="2:20" s="14" customFormat="1" ht="10.35" customHeight="1" x14ac:dyDescent="0.2">
      <c r="B79" s="15"/>
      <c r="L79" s="15"/>
    </row>
    <row r="80" spans="2:20" s="54" customFormat="1" ht="29.25" customHeight="1" x14ac:dyDescent="0.2">
      <c r="B80" s="55"/>
      <c r="C80" s="56" t="s">
        <v>146</v>
      </c>
      <c r="D80" s="57" t="s">
        <v>57</v>
      </c>
      <c r="E80" s="57" t="s">
        <v>53</v>
      </c>
      <c r="F80" s="57" t="s">
        <v>54</v>
      </c>
      <c r="G80" s="57" t="s">
        <v>147</v>
      </c>
      <c r="H80" s="57" t="s">
        <v>148</v>
      </c>
      <c r="I80" s="57" t="s">
        <v>149</v>
      </c>
      <c r="J80" s="57" t="s">
        <v>113</v>
      </c>
      <c r="K80" s="58" t="s">
        <v>150</v>
      </c>
      <c r="L80" s="55"/>
      <c r="M80" s="59" t="s">
        <v>3</v>
      </c>
      <c r="N80" s="60" t="s">
        <v>42</v>
      </c>
      <c r="O80" s="60" t="s">
        <v>151</v>
      </c>
      <c r="P80" s="60" t="s">
        <v>152</v>
      </c>
      <c r="Q80" s="60" t="s">
        <v>153</v>
      </c>
      <c r="R80" s="60" t="s">
        <v>154</v>
      </c>
      <c r="S80" s="60" t="s">
        <v>155</v>
      </c>
      <c r="T80" s="61" t="s">
        <v>156</v>
      </c>
    </row>
    <row r="81" spans="2:65" s="14" customFormat="1" ht="22.9" customHeight="1" x14ac:dyDescent="0.25">
      <c r="B81" s="15"/>
      <c r="C81" s="62" t="s">
        <v>157</v>
      </c>
      <c r="J81" s="63">
        <f>BK81</f>
        <v>0</v>
      </c>
      <c r="L81" s="15"/>
      <c r="M81" s="64"/>
      <c r="N81" s="23"/>
      <c r="O81" s="23"/>
      <c r="P81" s="65">
        <f>P82</f>
        <v>0</v>
      </c>
      <c r="Q81" s="23"/>
      <c r="R81" s="65">
        <f>R82</f>
        <v>0</v>
      </c>
      <c r="S81" s="23"/>
      <c r="T81" s="66">
        <f>T82</f>
        <v>0</v>
      </c>
      <c r="AT81" s="7" t="s">
        <v>71</v>
      </c>
      <c r="AU81" s="7" t="s">
        <v>114</v>
      </c>
      <c r="BK81" s="67">
        <f>BK82</f>
        <v>0</v>
      </c>
    </row>
    <row r="82" spans="2:65" s="68" customFormat="1" ht="25.9" customHeight="1" x14ac:dyDescent="0.2">
      <c r="B82" s="69"/>
      <c r="D82" s="70" t="s">
        <v>71</v>
      </c>
      <c r="E82" s="71" t="s">
        <v>344</v>
      </c>
      <c r="F82" s="71" t="s">
        <v>1294</v>
      </c>
      <c r="J82" s="72">
        <f>BK82</f>
        <v>0</v>
      </c>
      <c r="L82" s="69"/>
      <c r="M82" s="73"/>
      <c r="P82" s="74">
        <f>P83</f>
        <v>0</v>
      </c>
      <c r="R82" s="74">
        <f>R83</f>
        <v>0</v>
      </c>
      <c r="T82" s="75">
        <f>T83</f>
        <v>0</v>
      </c>
      <c r="AR82" s="70" t="s">
        <v>183</v>
      </c>
      <c r="AT82" s="76" t="s">
        <v>71</v>
      </c>
      <c r="AU82" s="76" t="s">
        <v>72</v>
      </c>
      <c r="AY82" s="70" t="s">
        <v>160</v>
      </c>
      <c r="BK82" s="77">
        <f>BK83</f>
        <v>0</v>
      </c>
    </row>
    <row r="83" spans="2:65" s="68" customFormat="1" ht="22.9" customHeight="1" x14ac:dyDescent="0.2">
      <c r="B83" s="69"/>
      <c r="D83" s="70" t="s">
        <v>71</v>
      </c>
      <c r="E83" s="78" t="s">
        <v>1295</v>
      </c>
      <c r="F83" s="78" t="s">
        <v>1296</v>
      </c>
      <c r="J83" s="79">
        <f>BK83</f>
        <v>0</v>
      </c>
      <c r="L83" s="69"/>
      <c r="M83" s="73"/>
      <c r="P83" s="74">
        <f>SUM(P84:P87)</f>
        <v>0</v>
      </c>
      <c r="R83" s="74">
        <f>SUM(R84:R87)</f>
        <v>0</v>
      </c>
      <c r="T83" s="75">
        <f>SUM(T84:T87)</f>
        <v>0</v>
      </c>
      <c r="AR83" s="70" t="s">
        <v>183</v>
      </c>
      <c r="AT83" s="76" t="s">
        <v>71</v>
      </c>
      <c r="AU83" s="76" t="s">
        <v>80</v>
      </c>
      <c r="AY83" s="70" t="s">
        <v>160</v>
      </c>
      <c r="BK83" s="77">
        <f>SUM(BK84:BK87)</f>
        <v>0</v>
      </c>
    </row>
    <row r="84" spans="2:65" s="14" customFormat="1" ht="16.5" customHeight="1" x14ac:dyDescent="0.2">
      <c r="B84" s="15"/>
      <c r="C84" s="80" t="s">
        <v>80</v>
      </c>
      <c r="D84" s="80" t="s">
        <v>162</v>
      </c>
      <c r="E84" s="81" t="s">
        <v>1374</v>
      </c>
      <c r="F84" s="82" t="s">
        <v>1296</v>
      </c>
      <c r="G84" s="83" t="s">
        <v>796</v>
      </c>
      <c r="H84" s="84">
        <v>1</v>
      </c>
      <c r="I84" s="85">
        <v>0</v>
      </c>
      <c r="J84" s="85">
        <f>ROUND(I84*H84,2)</f>
        <v>0</v>
      </c>
      <c r="K84" s="82" t="s">
        <v>3</v>
      </c>
      <c r="L84" s="15"/>
      <c r="M84" s="86" t="s">
        <v>3</v>
      </c>
      <c r="N84" s="87" t="s">
        <v>43</v>
      </c>
      <c r="O84" s="88">
        <v>0</v>
      </c>
      <c r="P84" s="88">
        <f>O84*H84</f>
        <v>0</v>
      </c>
      <c r="Q84" s="88">
        <v>0</v>
      </c>
      <c r="R84" s="88">
        <f>Q84*H84</f>
        <v>0</v>
      </c>
      <c r="S84" s="88">
        <v>0</v>
      </c>
      <c r="T84" s="89">
        <f>S84*H84</f>
        <v>0</v>
      </c>
      <c r="AR84" s="90" t="s">
        <v>610</v>
      </c>
      <c r="AT84" s="90" t="s">
        <v>162</v>
      </c>
      <c r="AU84" s="90" t="s">
        <v>85</v>
      </c>
      <c r="AY84" s="7" t="s">
        <v>160</v>
      </c>
      <c r="BE84" s="91">
        <f>IF(N84="základní",J84,0)</f>
        <v>0</v>
      </c>
      <c r="BF84" s="91">
        <f>IF(N84="snížená",J84,0)</f>
        <v>0</v>
      </c>
      <c r="BG84" s="91">
        <f>IF(N84="zákl. přenesená",J84,0)</f>
        <v>0</v>
      </c>
      <c r="BH84" s="91">
        <f>IF(N84="sníž. přenesená",J84,0)</f>
        <v>0</v>
      </c>
      <c r="BI84" s="91">
        <f>IF(N84="nulová",J84,0)</f>
        <v>0</v>
      </c>
      <c r="BJ84" s="7" t="s">
        <v>80</v>
      </c>
      <c r="BK84" s="91">
        <f>ROUND(I84*H84,2)</f>
        <v>0</v>
      </c>
      <c r="BL84" s="7" t="s">
        <v>610</v>
      </c>
      <c r="BM84" s="90" t="s">
        <v>1375</v>
      </c>
    </row>
    <row r="85" spans="2:65" s="96" customFormat="1" x14ac:dyDescent="0.2">
      <c r="B85" s="97"/>
      <c r="D85" s="98" t="s">
        <v>171</v>
      </c>
      <c r="E85" s="99" t="s">
        <v>3</v>
      </c>
      <c r="F85" s="100" t="s">
        <v>1376</v>
      </c>
      <c r="H85" s="99" t="s">
        <v>3</v>
      </c>
      <c r="L85" s="97"/>
      <c r="M85" s="101"/>
      <c r="T85" s="102"/>
      <c r="AT85" s="99" t="s">
        <v>171</v>
      </c>
      <c r="AU85" s="99" t="s">
        <v>85</v>
      </c>
      <c r="AV85" s="96" t="s">
        <v>80</v>
      </c>
      <c r="AW85" s="96" t="s">
        <v>33</v>
      </c>
      <c r="AX85" s="96" t="s">
        <v>72</v>
      </c>
      <c r="AY85" s="99" t="s">
        <v>160</v>
      </c>
    </row>
    <row r="86" spans="2:65" s="96" customFormat="1" x14ac:dyDescent="0.2">
      <c r="B86" s="97"/>
      <c r="D86" s="98" t="s">
        <v>171</v>
      </c>
      <c r="E86" s="99" t="s">
        <v>3</v>
      </c>
      <c r="F86" s="100" t="s">
        <v>1377</v>
      </c>
      <c r="H86" s="99" t="s">
        <v>3</v>
      </c>
      <c r="L86" s="97"/>
      <c r="M86" s="101"/>
      <c r="T86" s="102"/>
      <c r="AT86" s="99" t="s">
        <v>171</v>
      </c>
      <c r="AU86" s="99" t="s">
        <v>85</v>
      </c>
      <c r="AV86" s="96" t="s">
        <v>80</v>
      </c>
      <c r="AW86" s="96" t="s">
        <v>33</v>
      </c>
      <c r="AX86" s="96" t="s">
        <v>72</v>
      </c>
      <c r="AY86" s="99" t="s">
        <v>160</v>
      </c>
    </row>
    <row r="87" spans="2:65" s="103" customFormat="1" x14ac:dyDescent="0.2">
      <c r="B87" s="104"/>
      <c r="D87" s="98" t="s">
        <v>171</v>
      </c>
      <c r="E87" s="105" t="s">
        <v>3</v>
      </c>
      <c r="F87" s="106" t="s">
        <v>80</v>
      </c>
      <c r="H87" s="107">
        <v>1</v>
      </c>
      <c r="L87" s="104"/>
      <c r="M87" s="197"/>
      <c r="N87" s="198"/>
      <c r="O87" s="198"/>
      <c r="P87" s="198"/>
      <c r="Q87" s="198"/>
      <c r="R87" s="198"/>
      <c r="S87" s="198"/>
      <c r="T87" s="199"/>
      <c r="AT87" s="105" t="s">
        <v>171</v>
      </c>
      <c r="AU87" s="105" t="s">
        <v>85</v>
      </c>
      <c r="AV87" s="103" t="s">
        <v>85</v>
      </c>
      <c r="AW87" s="103" t="s">
        <v>33</v>
      </c>
      <c r="AX87" s="103" t="s">
        <v>80</v>
      </c>
      <c r="AY87" s="105" t="s">
        <v>160</v>
      </c>
    </row>
    <row r="88" spans="2:65" s="14" customFormat="1" ht="6.95" customHeight="1" x14ac:dyDescent="0.2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5"/>
    </row>
  </sheetData>
  <sheetProtection password="EF63" sheet="1" objects="1" scenarios="1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workbookViewId="0">
      <selection activeCell="K35" sqref="K35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89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85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33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16.5" customHeight="1" x14ac:dyDescent="0.2">
      <c r="B9" s="15"/>
      <c r="E9" s="409" t="s">
        <v>1876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1378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ROUND(J80,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hidden="1" customHeight="1" x14ac:dyDescent="0.2">
      <c r="B33" s="15"/>
      <c r="D33" s="27" t="s">
        <v>42</v>
      </c>
      <c r="E33" s="13" t="s">
        <v>43</v>
      </c>
      <c r="F33" s="28">
        <f>ROUND((SUM(BE80:BE85)),  2)</f>
        <v>0</v>
      </c>
      <c r="I33" s="29">
        <v>0.21</v>
      </c>
      <c r="J33" s="28">
        <f>ROUND(((SUM(BE80:BE85))*I33),  2)</f>
        <v>0</v>
      </c>
      <c r="L33" s="15"/>
    </row>
    <row r="34" spans="2:12" s="14" customFormat="1" ht="14.45" hidden="1" customHeight="1" x14ac:dyDescent="0.2">
      <c r="B34" s="15"/>
      <c r="E34" s="13" t="s">
        <v>44</v>
      </c>
      <c r="F34" s="28">
        <f>ROUND((SUM(BF80:BF85)),  2)</f>
        <v>0</v>
      </c>
      <c r="I34" s="29">
        <v>0.15</v>
      </c>
      <c r="J34" s="28">
        <f>ROUND(((SUM(BF80:BF85))*I34),  2)</f>
        <v>0</v>
      </c>
      <c r="L34" s="15"/>
    </row>
    <row r="35" spans="2:12" s="14" customFormat="1" ht="14.45" customHeight="1" x14ac:dyDescent="0.2">
      <c r="B35" s="15"/>
      <c r="D35" s="13" t="s">
        <v>42</v>
      </c>
      <c r="E35" s="13" t="s">
        <v>43</v>
      </c>
      <c r="F35" s="28">
        <f>ROUND((SUM(BG80:BG85)),  2)</f>
        <v>0</v>
      </c>
      <c r="I35" s="29">
        <v>0.21</v>
      </c>
      <c r="J35" s="28">
        <f>0</f>
        <v>0</v>
      </c>
      <c r="L35" s="15"/>
    </row>
    <row r="36" spans="2:12" s="14" customFormat="1" ht="14.45" customHeight="1" x14ac:dyDescent="0.2">
      <c r="B36" s="15"/>
      <c r="E36" s="13" t="s">
        <v>44</v>
      </c>
      <c r="F36" s="28">
        <f>ROUND((SUM(BH80:BH85)),  2)</f>
        <v>0</v>
      </c>
      <c r="I36" s="29">
        <v>0.12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ROUND((SUM(BI80:BI85)),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16.5" customHeight="1" x14ac:dyDescent="0.2">
      <c r="B50" s="15"/>
      <c r="E50" s="409" t="str">
        <f>E9</f>
        <v>2400924 - SO 04 Přeložka vedení CETIN - NEVYPLŇUJE SE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J80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1379</v>
      </c>
      <c r="E60" s="47"/>
      <c r="F60" s="47"/>
      <c r="G60" s="47"/>
      <c r="H60" s="47"/>
      <c r="I60" s="47"/>
      <c r="J60" s="48">
        <f>J81</f>
        <v>0</v>
      </c>
      <c r="L60" s="45"/>
    </row>
    <row r="61" spans="2:47" s="14" customFormat="1" ht="21.75" customHeight="1" x14ac:dyDescent="0.2">
      <c r="B61" s="15"/>
      <c r="L61" s="15"/>
    </row>
    <row r="62" spans="2:47" s="14" customFormat="1" ht="6.95" customHeight="1" x14ac:dyDescent="0.2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5"/>
    </row>
    <row r="66" spans="2:63" s="14" customFormat="1" ht="6.95" customHeight="1" x14ac:dyDescent="0.2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5"/>
    </row>
    <row r="67" spans="2:63" s="14" customFormat="1" ht="24.95" customHeight="1" x14ac:dyDescent="0.2">
      <c r="B67" s="15"/>
      <c r="C67" s="11" t="s">
        <v>145</v>
      </c>
      <c r="L67" s="15"/>
    </row>
    <row r="68" spans="2:63" s="14" customFormat="1" ht="6.95" customHeight="1" x14ac:dyDescent="0.2">
      <c r="B68" s="15"/>
      <c r="L68" s="15"/>
    </row>
    <row r="69" spans="2:63" s="14" customFormat="1" ht="12" customHeight="1" x14ac:dyDescent="0.2">
      <c r="B69" s="15"/>
      <c r="C69" s="13" t="s">
        <v>15</v>
      </c>
      <c r="L69" s="15"/>
    </row>
    <row r="70" spans="2:63" s="14" customFormat="1" ht="26.25" customHeight="1" x14ac:dyDescent="0.2">
      <c r="B70" s="15"/>
      <c r="E70" s="434" t="str">
        <f>E7</f>
        <v>Revitalizace bytového domu Pod lesem v Odrách-neuznatelné náklady</v>
      </c>
      <c r="F70" s="435"/>
      <c r="G70" s="435"/>
      <c r="H70" s="435"/>
      <c r="L70" s="15"/>
    </row>
    <row r="71" spans="2:63" s="14" customFormat="1" ht="12" customHeight="1" x14ac:dyDescent="0.2">
      <c r="B71" s="15"/>
      <c r="C71" s="13" t="s">
        <v>109</v>
      </c>
      <c r="L71" s="15"/>
    </row>
    <row r="72" spans="2:63" s="14" customFormat="1" ht="16.5" customHeight="1" x14ac:dyDescent="0.2">
      <c r="B72" s="15"/>
      <c r="E72" s="409" t="str">
        <f>E9</f>
        <v>2400924 - SO 04 Přeložka vedení CETIN - NEVYPLŇUJE SE</v>
      </c>
      <c r="F72" s="433"/>
      <c r="G72" s="433"/>
      <c r="H72" s="433"/>
      <c r="L72" s="15"/>
    </row>
    <row r="73" spans="2:63" s="14" customFormat="1" ht="6.95" customHeight="1" x14ac:dyDescent="0.2">
      <c r="B73" s="15"/>
      <c r="L73" s="15"/>
    </row>
    <row r="74" spans="2:63" s="14" customFormat="1" ht="12" customHeight="1" x14ac:dyDescent="0.2">
      <c r="B74" s="15"/>
      <c r="C74" s="13" t="s">
        <v>20</v>
      </c>
      <c r="F74" s="16" t="str">
        <f>F12</f>
        <v>Odry parc.č.1083, k.ú.Odry</v>
      </c>
      <c r="I74" s="13" t="s">
        <v>22</v>
      </c>
      <c r="J74" s="17">
        <f>IF(J12="","",J12)</f>
        <v>45755</v>
      </c>
      <c r="L74" s="15"/>
    </row>
    <row r="75" spans="2:63" s="14" customFormat="1" ht="6.95" customHeight="1" x14ac:dyDescent="0.2">
      <c r="B75" s="15"/>
      <c r="L75" s="15"/>
    </row>
    <row r="76" spans="2:63" s="14" customFormat="1" ht="15.2" customHeight="1" x14ac:dyDescent="0.2">
      <c r="B76" s="15"/>
      <c r="C76" s="13" t="s">
        <v>25</v>
      </c>
      <c r="F76" s="16" t="str">
        <f>E15</f>
        <v>Město Odry</v>
      </c>
      <c r="I76" s="13" t="s">
        <v>31</v>
      </c>
      <c r="J76" s="22" t="str">
        <f>E21</f>
        <v>Projekce Guňka s.r.o.</v>
      </c>
      <c r="L76" s="15"/>
    </row>
    <row r="77" spans="2:63" s="14" customFormat="1" ht="15.2" customHeight="1" x14ac:dyDescent="0.2">
      <c r="B77" s="15"/>
      <c r="C77" s="13" t="s">
        <v>29</v>
      </c>
      <c r="F77" s="16" t="str">
        <f>IF(E18="","",E18)</f>
        <v xml:space="preserve"> </v>
      </c>
      <c r="I77" s="13" t="s">
        <v>34</v>
      </c>
      <c r="J77" s="22" t="str">
        <f>E24</f>
        <v>Anna Mužná</v>
      </c>
      <c r="L77" s="15"/>
    </row>
    <row r="78" spans="2:63" s="14" customFormat="1" ht="10.35" customHeight="1" x14ac:dyDescent="0.2">
      <c r="B78" s="15"/>
      <c r="L78" s="15"/>
    </row>
    <row r="79" spans="2:63" s="54" customFormat="1" ht="29.25" customHeight="1" x14ac:dyDescent="0.2">
      <c r="B79" s="55"/>
      <c r="C79" s="56" t="s">
        <v>146</v>
      </c>
      <c r="D79" s="57" t="s">
        <v>57</v>
      </c>
      <c r="E79" s="57" t="s">
        <v>53</v>
      </c>
      <c r="F79" s="57" t="s">
        <v>54</v>
      </c>
      <c r="G79" s="57" t="s">
        <v>147</v>
      </c>
      <c r="H79" s="57" t="s">
        <v>148</v>
      </c>
      <c r="I79" s="57" t="s">
        <v>149</v>
      </c>
      <c r="J79" s="57" t="s">
        <v>113</v>
      </c>
      <c r="K79" s="58" t="s">
        <v>150</v>
      </c>
      <c r="L79" s="55"/>
      <c r="M79" s="59" t="s">
        <v>3</v>
      </c>
      <c r="N79" s="60" t="s">
        <v>42</v>
      </c>
      <c r="O79" s="60" t="s">
        <v>151</v>
      </c>
      <c r="P79" s="60" t="s">
        <v>152</v>
      </c>
      <c r="Q79" s="60" t="s">
        <v>153</v>
      </c>
      <c r="R79" s="60" t="s">
        <v>154</v>
      </c>
      <c r="S79" s="60" t="s">
        <v>155</v>
      </c>
      <c r="T79" s="61" t="s">
        <v>156</v>
      </c>
    </row>
    <row r="80" spans="2:63" s="14" customFormat="1" ht="22.9" customHeight="1" x14ac:dyDescent="0.25">
      <c r="B80" s="15"/>
      <c r="C80" s="62" t="s">
        <v>157</v>
      </c>
      <c r="J80" s="63">
        <f>BK80</f>
        <v>0</v>
      </c>
      <c r="L80" s="15"/>
      <c r="M80" s="64"/>
      <c r="N80" s="23"/>
      <c r="O80" s="23"/>
      <c r="P80" s="65">
        <f>P81</f>
        <v>0</v>
      </c>
      <c r="Q80" s="23"/>
      <c r="R80" s="65">
        <f>R81</f>
        <v>0</v>
      </c>
      <c r="S80" s="23"/>
      <c r="T80" s="66">
        <f>T81</f>
        <v>0</v>
      </c>
      <c r="AT80" s="7" t="s">
        <v>71</v>
      </c>
      <c r="AU80" s="7" t="s">
        <v>114</v>
      </c>
      <c r="BK80" s="67">
        <f>BK81</f>
        <v>0</v>
      </c>
    </row>
    <row r="81" spans="2:65" s="68" customFormat="1" ht="25.9" customHeight="1" x14ac:dyDescent="0.2">
      <c r="B81" s="69"/>
      <c r="D81" s="70" t="s">
        <v>71</v>
      </c>
      <c r="E81" s="71" t="s">
        <v>1380</v>
      </c>
      <c r="F81" s="71" t="s">
        <v>1381</v>
      </c>
      <c r="J81" s="72">
        <f>BK81</f>
        <v>0</v>
      </c>
      <c r="L81" s="69"/>
      <c r="M81" s="73"/>
      <c r="P81" s="74">
        <f>SUM(P82:P85)</f>
        <v>0</v>
      </c>
      <c r="R81" s="74">
        <f>SUM(R82:R85)</f>
        <v>0</v>
      </c>
      <c r="T81" s="75">
        <f>SUM(T82:T85)</f>
        <v>0</v>
      </c>
      <c r="AR81" s="70" t="s">
        <v>167</v>
      </c>
      <c r="AT81" s="76" t="s">
        <v>71</v>
      </c>
      <c r="AU81" s="76" t="s">
        <v>72</v>
      </c>
      <c r="AY81" s="70" t="s">
        <v>160</v>
      </c>
      <c r="BK81" s="77">
        <f>SUM(BK82:BK85)</f>
        <v>0</v>
      </c>
    </row>
    <row r="82" spans="2:65" s="14" customFormat="1" ht="16.5" customHeight="1" x14ac:dyDescent="0.2">
      <c r="B82" s="15"/>
      <c r="C82" s="80" t="s">
        <v>80</v>
      </c>
      <c r="D82" s="80" t="s">
        <v>162</v>
      </c>
      <c r="E82" s="81" t="s">
        <v>1382</v>
      </c>
      <c r="F82" s="82" t="s">
        <v>1383</v>
      </c>
      <c r="G82" s="83" t="s">
        <v>796</v>
      </c>
      <c r="H82" s="84">
        <v>0.73699999999999999</v>
      </c>
      <c r="I82" s="85"/>
      <c r="J82" s="85">
        <f>ROUND(I82*H82,2)</f>
        <v>0</v>
      </c>
      <c r="K82" s="82" t="s">
        <v>3</v>
      </c>
      <c r="L82" s="15"/>
      <c r="M82" s="86" t="s">
        <v>3</v>
      </c>
      <c r="N82" s="87" t="s">
        <v>45</v>
      </c>
      <c r="O82" s="88">
        <v>0</v>
      </c>
      <c r="P82" s="88">
        <f>O82*H82</f>
        <v>0</v>
      </c>
      <c r="Q82" s="88">
        <v>0</v>
      </c>
      <c r="R82" s="88">
        <f>Q82*H82</f>
        <v>0</v>
      </c>
      <c r="S82" s="88">
        <v>0</v>
      </c>
      <c r="T82" s="89">
        <f>S82*H82</f>
        <v>0</v>
      </c>
      <c r="AR82" s="90" t="s">
        <v>1384</v>
      </c>
      <c r="AT82" s="90" t="s">
        <v>162</v>
      </c>
      <c r="AU82" s="90" t="s">
        <v>80</v>
      </c>
      <c r="AY82" s="7" t="s">
        <v>160</v>
      </c>
      <c r="BE82" s="91">
        <f>IF(N82="základní",J82,0)</f>
        <v>0</v>
      </c>
      <c r="BF82" s="91">
        <f>IF(N82="snížená",J82,0)</f>
        <v>0</v>
      </c>
      <c r="BG82" s="91">
        <f>IF(N82="zákl. přenesená",J82,0)</f>
        <v>0</v>
      </c>
      <c r="BH82" s="91">
        <f>IF(N82="sníž. přenesená",J82,0)</f>
        <v>0</v>
      </c>
      <c r="BI82" s="91">
        <f>IF(N82="nulová",J82,0)</f>
        <v>0</v>
      </c>
      <c r="BJ82" s="7" t="s">
        <v>167</v>
      </c>
      <c r="BK82" s="91">
        <f>ROUND(I82*H82,2)</f>
        <v>0</v>
      </c>
      <c r="BL82" s="7" t="s">
        <v>1384</v>
      </c>
      <c r="BM82" s="90" t="s">
        <v>1385</v>
      </c>
    </row>
    <row r="83" spans="2:65" s="96" customFormat="1" x14ac:dyDescent="0.2">
      <c r="B83" s="97"/>
      <c r="D83" s="98" t="s">
        <v>171</v>
      </c>
      <c r="E83" s="99" t="s">
        <v>3</v>
      </c>
      <c r="F83" s="100" t="s">
        <v>1386</v>
      </c>
      <c r="H83" s="99" t="s">
        <v>3</v>
      </c>
      <c r="L83" s="97"/>
      <c r="M83" s="101"/>
      <c r="T83" s="102"/>
      <c r="AT83" s="99" t="s">
        <v>171</v>
      </c>
      <c r="AU83" s="99" t="s">
        <v>80</v>
      </c>
      <c r="AV83" s="96" t="s">
        <v>80</v>
      </c>
      <c r="AW83" s="96" t="s">
        <v>33</v>
      </c>
      <c r="AX83" s="96" t="s">
        <v>72</v>
      </c>
      <c r="AY83" s="99" t="s">
        <v>160</v>
      </c>
    </row>
    <row r="84" spans="2:65" s="96" customFormat="1" x14ac:dyDescent="0.2">
      <c r="B84" s="97"/>
      <c r="D84" s="98" t="s">
        <v>171</v>
      </c>
      <c r="E84" s="99" t="s">
        <v>3</v>
      </c>
      <c r="F84" s="100" t="s">
        <v>1387</v>
      </c>
      <c r="H84" s="99" t="s">
        <v>3</v>
      </c>
      <c r="L84" s="97"/>
      <c r="M84" s="101"/>
      <c r="T84" s="102"/>
      <c r="AT84" s="99" t="s">
        <v>171</v>
      </c>
      <c r="AU84" s="99" t="s">
        <v>80</v>
      </c>
      <c r="AV84" s="96" t="s">
        <v>80</v>
      </c>
      <c r="AW84" s="96" t="s">
        <v>33</v>
      </c>
      <c r="AX84" s="96" t="s">
        <v>72</v>
      </c>
      <c r="AY84" s="99" t="s">
        <v>160</v>
      </c>
    </row>
    <row r="85" spans="2:65" s="103" customFormat="1" x14ac:dyDescent="0.2">
      <c r="B85" s="104"/>
      <c r="D85" s="98" t="s">
        <v>171</v>
      </c>
      <c r="E85" s="105" t="s">
        <v>3</v>
      </c>
      <c r="F85" s="106" t="s">
        <v>80</v>
      </c>
      <c r="H85" s="107">
        <v>1</v>
      </c>
      <c r="L85" s="104"/>
      <c r="M85" s="197"/>
      <c r="N85" s="198"/>
      <c r="O85" s="198"/>
      <c r="P85" s="198"/>
      <c r="Q85" s="198"/>
      <c r="R85" s="198"/>
      <c r="S85" s="198"/>
      <c r="T85" s="199"/>
      <c r="AT85" s="105" t="s">
        <v>171</v>
      </c>
      <c r="AU85" s="105" t="s">
        <v>80</v>
      </c>
      <c r="AV85" s="103" t="s">
        <v>85</v>
      </c>
      <c r="AW85" s="103" t="s">
        <v>33</v>
      </c>
      <c r="AX85" s="103" t="s">
        <v>80</v>
      </c>
      <c r="AY85" s="105" t="s">
        <v>160</v>
      </c>
    </row>
    <row r="86" spans="2:65" s="14" customFormat="1" ht="6.95" customHeight="1" x14ac:dyDescent="0.2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5"/>
    </row>
  </sheetData>
  <sheetProtection password="EF63" sheet="1" objects="1" scenarios="1"/>
  <autoFilter ref="C79:K8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8"/>
  <sheetViews>
    <sheetView showGridLines="0" topLeftCell="A115" workbookViewId="0">
      <selection activeCell="I145" sqref="I145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92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85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16.5" customHeight="1" x14ac:dyDescent="0.2">
      <c r="B9" s="15"/>
      <c r="E9" s="409" t="s">
        <v>1388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ROUND(J81,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ROUND((SUM(BE81:BE84)),  2)</f>
        <v>0</v>
      </c>
      <c r="I33" s="29">
        <v>0.21</v>
      </c>
      <c r="J33" s="28">
        <f>ROUND(((SUM(BE81:BE84))*I33),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ROUND((SUM(BF81:BF84)),  2)</f>
        <v>0</v>
      </c>
      <c r="I34" s="29">
        <v>0.12</v>
      </c>
      <c r="J34" s="28">
        <f>ROUND(((SUM(BF81:BF84))*I34),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ROUND((SUM(BG81:BG84)),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ROUND((SUM(BH81:BH84)),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ROUND((SUM(BI81:BI84)),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16.5" customHeight="1" x14ac:dyDescent="0.2">
      <c r="B50" s="15"/>
      <c r="E50" s="409" t="str">
        <f>E9</f>
        <v>2400925 - SO 05 Vnější vedení splaškové kanalizace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J81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115</v>
      </c>
      <c r="E60" s="47"/>
      <c r="F60" s="47"/>
      <c r="G60" s="47"/>
      <c r="H60" s="47"/>
      <c r="I60" s="47"/>
      <c r="J60" s="48">
        <f>J82</f>
        <v>0</v>
      </c>
      <c r="L60" s="45"/>
    </row>
    <row r="61" spans="2:47" s="49" customFormat="1" ht="19.899999999999999" customHeight="1" x14ac:dyDescent="0.2">
      <c r="B61" s="50"/>
      <c r="D61" s="51" t="s">
        <v>1389</v>
      </c>
      <c r="E61" s="52"/>
      <c r="F61" s="52"/>
      <c r="G61" s="52"/>
      <c r="H61" s="52"/>
      <c r="I61" s="52"/>
      <c r="J61" s="53">
        <f>J83</f>
        <v>0</v>
      </c>
      <c r="L61" s="50"/>
    </row>
    <row r="62" spans="2:47" s="14" customFormat="1" ht="21.75" customHeight="1" x14ac:dyDescent="0.2">
      <c r="B62" s="15"/>
      <c r="L62" s="15"/>
    </row>
    <row r="63" spans="2:47" s="14" customFormat="1" ht="6.95" customHeight="1" x14ac:dyDescent="0.2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5"/>
    </row>
    <row r="67" spans="2:20" s="14" customFormat="1" ht="6.95" customHeight="1" x14ac:dyDescent="0.2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5"/>
    </row>
    <row r="68" spans="2:20" s="14" customFormat="1" ht="24.95" customHeight="1" x14ac:dyDescent="0.2">
      <c r="B68" s="15"/>
      <c r="C68" s="11" t="s">
        <v>145</v>
      </c>
      <c r="L68" s="15"/>
    </row>
    <row r="69" spans="2:20" s="14" customFormat="1" ht="6.95" customHeight="1" x14ac:dyDescent="0.2">
      <c r="B69" s="15"/>
      <c r="L69" s="15"/>
    </row>
    <row r="70" spans="2:20" s="14" customFormat="1" ht="12" customHeight="1" x14ac:dyDescent="0.2">
      <c r="B70" s="15"/>
      <c r="C70" s="13" t="s">
        <v>15</v>
      </c>
      <c r="L70" s="15"/>
    </row>
    <row r="71" spans="2:20" s="14" customFormat="1" ht="26.25" customHeight="1" x14ac:dyDescent="0.2">
      <c r="B71" s="15"/>
      <c r="E71" s="434" t="str">
        <f>E7</f>
        <v>Revitalizace bytového domu Pod lesem v Odrách-neuznatelné náklady</v>
      </c>
      <c r="F71" s="435"/>
      <c r="G71" s="435"/>
      <c r="H71" s="435"/>
      <c r="L71" s="15"/>
    </row>
    <row r="72" spans="2:20" s="14" customFormat="1" ht="12" customHeight="1" x14ac:dyDescent="0.2">
      <c r="B72" s="15"/>
      <c r="C72" s="13" t="s">
        <v>109</v>
      </c>
      <c r="L72" s="15"/>
    </row>
    <row r="73" spans="2:20" s="14" customFormat="1" ht="16.5" customHeight="1" x14ac:dyDescent="0.2">
      <c r="B73" s="15"/>
      <c r="E73" s="409" t="str">
        <f>E9</f>
        <v>2400925 - SO 05 Vnější vedení splaškové kanalizace</v>
      </c>
      <c r="F73" s="433"/>
      <c r="G73" s="433"/>
      <c r="H73" s="433"/>
      <c r="L73" s="15"/>
    </row>
    <row r="74" spans="2:20" s="14" customFormat="1" ht="6.95" customHeight="1" x14ac:dyDescent="0.2">
      <c r="B74" s="15"/>
      <c r="L74" s="15"/>
    </row>
    <row r="75" spans="2:20" s="14" customFormat="1" ht="12" customHeight="1" x14ac:dyDescent="0.2">
      <c r="B75" s="15"/>
      <c r="C75" s="13" t="s">
        <v>20</v>
      </c>
      <c r="F75" s="16" t="str">
        <f>F12</f>
        <v>Odry parc.č.1083, k.ú.Odry</v>
      </c>
      <c r="I75" s="13" t="s">
        <v>22</v>
      </c>
      <c r="J75" s="17">
        <f>IF(J12="","",J12)</f>
        <v>45755</v>
      </c>
      <c r="L75" s="15"/>
    </row>
    <row r="76" spans="2:20" s="14" customFormat="1" ht="6.95" customHeight="1" x14ac:dyDescent="0.2">
      <c r="B76" s="15"/>
      <c r="L76" s="15"/>
    </row>
    <row r="77" spans="2:20" s="14" customFormat="1" ht="15.2" customHeight="1" x14ac:dyDescent="0.2">
      <c r="B77" s="15"/>
      <c r="C77" s="13" t="s">
        <v>25</v>
      </c>
      <c r="F77" s="16" t="str">
        <f>E15</f>
        <v>Město Odry</v>
      </c>
      <c r="I77" s="13" t="s">
        <v>31</v>
      </c>
      <c r="J77" s="22" t="str">
        <f>E21</f>
        <v>Projekce Guňka s.r.o.</v>
      </c>
      <c r="L77" s="15"/>
    </row>
    <row r="78" spans="2:20" s="14" customFormat="1" ht="15.2" customHeight="1" x14ac:dyDescent="0.2">
      <c r="B78" s="15"/>
      <c r="C78" s="13" t="s">
        <v>29</v>
      </c>
      <c r="F78" s="16" t="str">
        <f>IF(E18="","",E18)</f>
        <v xml:space="preserve"> </v>
      </c>
      <c r="I78" s="13" t="s">
        <v>34</v>
      </c>
      <c r="J78" s="22" t="str">
        <f>E24</f>
        <v>Anna Mužná</v>
      </c>
      <c r="L78" s="15"/>
    </row>
    <row r="79" spans="2:20" s="14" customFormat="1" ht="10.35" customHeight="1" x14ac:dyDescent="0.2">
      <c r="B79" s="15"/>
      <c r="L79" s="15"/>
    </row>
    <row r="80" spans="2:20" s="54" customFormat="1" ht="29.25" customHeight="1" x14ac:dyDescent="0.2">
      <c r="B80" s="55"/>
      <c r="C80" s="56" t="s">
        <v>146</v>
      </c>
      <c r="D80" s="57" t="s">
        <v>57</v>
      </c>
      <c r="E80" s="57" t="s">
        <v>53</v>
      </c>
      <c r="F80" s="57" t="s">
        <v>54</v>
      </c>
      <c r="G80" s="57" t="s">
        <v>147</v>
      </c>
      <c r="H80" s="57" t="s">
        <v>148</v>
      </c>
      <c r="I80" s="57" t="s">
        <v>149</v>
      </c>
      <c r="J80" s="57" t="s">
        <v>113</v>
      </c>
      <c r="K80" s="58" t="s">
        <v>150</v>
      </c>
      <c r="L80" s="55"/>
      <c r="M80" s="59" t="s">
        <v>3</v>
      </c>
      <c r="N80" s="60" t="s">
        <v>42</v>
      </c>
      <c r="O80" s="60" t="s">
        <v>151</v>
      </c>
      <c r="P80" s="60" t="s">
        <v>152</v>
      </c>
      <c r="Q80" s="60" t="s">
        <v>153</v>
      </c>
      <c r="R80" s="60" t="s">
        <v>154</v>
      </c>
      <c r="S80" s="60" t="s">
        <v>155</v>
      </c>
      <c r="T80" s="61" t="s">
        <v>156</v>
      </c>
    </row>
    <row r="81" spans="2:65" s="14" customFormat="1" ht="22.9" customHeight="1" x14ac:dyDescent="0.25">
      <c r="B81" s="15"/>
      <c r="C81" s="62" t="s">
        <v>157</v>
      </c>
      <c r="J81" s="63">
        <f>BK81</f>
        <v>0</v>
      </c>
      <c r="L81" s="15"/>
      <c r="M81" s="64"/>
      <c r="N81" s="23"/>
      <c r="O81" s="23"/>
      <c r="P81" s="65">
        <f>P82</f>
        <v>0</v>
      </c>
      <c r="Q81" s="23"/>
      <c r="R81" s="65">
        <f>R82</f>
        <v>0</v>
      </c>
      <c r="S81" s="23"/>
      <c r="T81" s="66">
        <f>T82</f>
        <v>0</v>
      </c>
      <c r="AT81" s="7" t="s">
        <v>71</v>
      </c>
      <c r="AU81" s="7" t="s">
        <v>114</v>
      </c>
      <c r="BK81" s="67">
        <f>BK82</f>
        <v>0</v>
      </c>
    </row>
    <row r="82" spans="2:65" s="68" customFormat="1" ht="25.9" customHeight="1" x14ac:dyDescent="0.2">
      <c r="B82" s="69"/>
      <c r="D82" s="70" t="s">
        <v>71</v>
      </c>
      <c r="E82" s="71" t="s">
        <v>158</v>
      </c>
      <c r="F82" s="71" t="s">
        <v>159</v>
      </c>
      <c r="J82" s="72">
        <f>BK82</f>
        <v>0</v>
      </c>
      <c r="L82" s="69"/>
      <c r="M82" s="73"/>
      <c r="P82" s="74">
        <f>P83</f>
        <v>0</v>
      </c>
      <c r="R82" s="74">
        <f>R83</f>
        <v>0</v>
      </c>
      <c r="T82" s="75">
        <f>T83</f>
        <v>0</v>
      </c>
      <c r="AR82" s="70" t="s">
        <v>80</v>
      </c>
      <c r="AT82" s="76" t="s">
        <v>71</v>
      </c>
      <c r="AU82" s="76" t="s">
        <v>72</v>
      </c>
      <c r="AY82" s="70" t="s">
        <v>160</v>
      </c>
      <c r="BK82" s="77">
        <f>BK83</f>
        <v>0</v>
      </c>
    </row>
    <row r="83" spans="2:65" s="68" customFormat="1" ht="22.9" customHeight="1" x14ac:dyDescent="0.2">
      <c r="B83" s="69"/>
      <c r="D83" s="70" t="s">
        <v>71</v>
      </c>
      <c r="E83" s="78" t="s">
        <v>216</v>
      </c>
      <c r="F83" s="78" t="s">
        <v>1390</v>
      </c>
      <c r="J83" s="79">
        <f>BK83</f>
        <v>0</v>
      </c>
      <c r="L83" s="69"/>
      <c r="M83" s="73"/>
      <c r="P83" s="74">
        <f>P84</f>
        <v>0</v>
      </c>
      <c r="R83" s="74">
        <f>R84</f>
        <v>0</v>
      </c>
      <c r="T83" s="75">
        <f>T84</f>
        <v>0</v>
      </c>
      <c r="AR83" s="70" t="s">
        <v>80</v>
      </c>
      <c r="AT83" s="76" t="s">
        <v>71</v>
      </c>
      <c r="AU83" s="76" t="s">
        <v>80</v>
      </c>
      <c r="AY83" s="70" t="s">
        <v>160</v>
      </c>
      <c r="BK83" s="77">
        <f>BK84</f>
        <v>0</v>
      </c>
    </row>
    <row r="84" spans="2:65" s="14" customFormat="1" ht="36" customHeight="1" x14ac:dyDescent="0.2">
      <c r="B84" s="15"/>
      <c r="C84" s="80" t="s">
        <v>80</v>
      </c>
      <c r="D84" s="80" t="s">
        <v>162</v>
      </c>
      <c r="E84" s="81" t="s">
        <v>1391</v>
      </c>
      <c r="F84" s="82" t="s">
        <v>1877</v>
      </c>
      <c r="G84" s="83" t="s">
        <v>796</v>
      </c>
      <c r="H84" s="84">
        <v>1</v>
      </c>
      <c r="I84" s="85">
        <f>J87+J118+J126+J130+J138</f>
        <v>0</v>
      </c>
      <c r="J84" s="85">
        <f>ROUND(I84*H84,2)</f>
        <v>0</v>
      </c>
      <c r="K84" s="82" t="s">
        <v>3</v>
      </c>
      <c r="L84" s="15"/>
      <c r="M84" s="200" t="s">
        <v>3</v>
      </c>
      <c r="N84" s="201" t="s">
        <v>43</v>
      </c>
      <c r="O84" s="202">
        <v>0</v>
      </c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90" t="s">
        <v>167</v>
      </c>
      <c r="AT84" s="90" t="s">
        <v>162</v>
      </c>
      <c r="AU84" s="90" t="s">
        <v>85</v>
      </c>
      <c r="AY84" s="7" t="s">
        <v>160</v>
      </c>
      <c r="BE84" s="91">
        <f>IF(N84="základní",J84,0)</f>
        <v>0</v>
      </c>
      <c r="BF84" s="91">
        <f>IF(N84="snížená",J84,0)</f>
        <v>0</v>
      </c>
      <c r="BG84" s="91">
        <f>IF(N84="zákl. přenesená",J84,0)</f>
        <v>0</v>
      </c>
      <c r="BH84" s="91">
        <f>IF(N84="sníž. přenesená",J84,0)</f>
        <v>0</v>
      </c>
      <c r="BI84" s="91">
        <f>IF(N84="nulová",J84,0)</f>
        <v>0</v>
      </c>
      <c r="BJ84" s="7" t="s">
        <v>80</v>
      </c>
      <c r="BK84" s="91">
        <f>ROUND(I84*H84,2)</f>
        <v>0</v>
      </c>
      <c r="BL84" s="7" t="s">
        <v>167</v>
      </c>
      <c r="BM84" s="90" t="s">
        <v>1392</v>
      </c>
    </row>
    <row r="85" spans="2:65" s="14" customFormat="1" ht="6.95" customHeight="1" x14ac:dyDescent="0.2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5"/>
    </row>
    <row r="87" spans="2:65" ht="12.75" x14ac:dyDescent="0.2">
      <c r="D87" s="204" t="s">
        <v>1677</v>
      </c>
      <c r="E87" s="205" t="s">
        <v>80</v>
      </c>
      <c r="F87" s="206" t="s">
        <v>161</v>
      </c>
      <c r="G87" s="207"/>
      <c r="H87" s="208"/>
      <c r="I87" s="209"/>
      <c r="J87" s="210">
        <f>SUMIF(AJ88:AJ117,"&lt;&gt;NOR",J88:J117)</f>
        <v>0</v>
      </c>
    </row>
    <row r="88" spans="2:65" x14ac:dyDescent="0.2">
      <c r="D88" s="211">
        <v>1</v>
      </c>
      <c r="E88" s="212" t="s">
        <v>1678</v>
      </c>
      <c r="F88" s="213" t="s">
        <v>1679</v>
      </c>
      <c r="G88" s="214" t="s">
        <v>165</v>
      </c>
      <c r="H88" s="215">
        <v>22.05104</v>
      </c>
      <c r="I88" s="227"/>
      <c r="J88" s="216">
        <f>ROUND(H88*I88,2)</f>
        <v>0</v>
      </c>
    </row>
    <row r="89" spans="2:65" x14ac:dyDescent="0.2">
      <c r="D89" s="217"/>
      <c r="E89" s="218"/>
      <c r="F89" s="219" t="s">
        <v>1680</v>
      </c>
      <c r="G89" s="220"/>
      <c r="H89" s="221">
        <v>22.05104</v>
      </c>
      <c r="I89" s="228"/>
      <c r="J89" s="222"/>
    </row>
    <row r="90" spans="2:65" x14ac:dyDescent="0.2">
      <c r="D90" s="211">
        <v>2</v>
      </c>
      <c r="E90" s="212" t="s">
        <v>1681</v>
      </c>
      <c r="F90" s="213" t="s">
        <v>1682</v>
      </c>
      <c r="G90" s="214" t="s">
        <v>212</v>
      </c>
      <c r="H90" s="215">
        <v>55.127600000000001</v>
      </c>
      <c r="I90" s="227"/>
      <c r="J90" s="216">
        <f>ROUND(H90*I90,2)</f>
        <v>0</v>
      </c>
    </row>
    <row r="91" spans="2:65" x14ac:dyDescent="0.2">
      <c r="D91" s="217"/>
      <c r="E91" s="218"/>
      <c r="F91" s="219" t="s">
        <v>1683</v>
      </c>
      <c r="G91" s="220"/>
      <c r="H91" s="221">
        <v>55.127600000000001</v>
      </c>
      <c r="I91" s="228"/>
      <c r="J91" s="222"/>
    </row>
    <row r="92" spans="2:65" x14ac:dyDescent="0.2">
      <c r="D92" s="211">
        <v>3</v>
      </c>
      <c r="E92" s="212" t="s">
        <v>1684</v>
      </c>
      <c r="F92" s="213" t="s">
        <v>1685</v>
      </c>
      <c r="G92" s="214" t="s">
        <v>212</v>
      </c>
      <c r="H92" s="215">
        <v>55.127600000000001</v>
      </c>
      <c r="I92" s="227"/>
      <c r="J92" s="216">
        <f>ROUND(H92*I92,2)</f>
        <v>0</v>
      </c>
    </row>
    <row r="93" spans="2:65" x14ac:dyDescent="0.2">
      <c r="D93" s="217"/>
      <c r="E93" s="218"/>
      <c r="F93" s="219" t="s">
        <v>1683</v>
      </c>
      <c r="G93" s="220"/>
      <c r="H93" s="221">
        <v>55.127600000000001</v>
      </c>
      <c r="I93" s="228"/>
      <c r="J93" s="222"/>
    </row>
    <row r="94" spans="2:65" x14ac:dyDescent="0.2">
      <c r="D94" s="211">
        <v>4</v>
      </c>
      <c r="E94" s="212" t="s">
        <v>1686</v>
      </c>
      <c r="F94" s="213" t="s">
        <v>1687</v>
      </c>
      <c r="G94" s="214" t="s">
        <v>165</v>
      </c>
      <c r="H94" s="215">
        <v>28.666350000000001</v>
      </c>
      <c r="I94" s="227"/>
      <c r="J94" s="216">
        <f>ROUND(H94*I94,2)</f>
        <v>0</v>
      </c>
    </row>
    <row r="95" spans="2:65" x14ac:dyDescent="0.2">
      <c r="D95" s="217"/>
      <c r="E95" s="218"/>
      <c r="F95" s="219" t="s">
        <v>1688</v>
      </c>
      <c r="G95" s="220"/>
      <c r="H95" s="221">
        <v>28.666350000000001</v>
      </c>
      <c r="I95" s="228"/>
      <c r="J95" s="222"/>
    </row>
    <row r="96" spans="2:65" x14ac:dyDescent="0.2">
      <c r="D96" s="211">
        <v>5</v>
      </c>
      <c r="E96" s="212" t="s">
        <v>1689</v>
      </c>
      <c r="F96" s="213" t="s">
        <v>1690</v>
      </c>
      <c r="G96" s="214" t="s">
        <v>165</v>
      </c>
      <c r="H96" s="215">
        <v>28.666350000000001</v>
      </c>
      <c r="I96" s="227"/>
      <c r="J96" s="216">
        <f>ROUND(H96*I96,2)</f>
        <v>0</v>
      </c>
    </row>
    <row r="97" spans="4:10" x14ac:dyDescent="0.2">
      <c r="D97" s="217"/>
      <c r="E97" s="218"/>
      <c r="F97" s="219" t="s">
        <v>1688</v>
      </c>
      <c r="G97" s="220"/>
      <c r="H97" s="221">
        <v>28.666350000000001</v>
      </c>
      <c r="I97" s="228"/>
      <c r="J97" s="222"/>
    </row>
    <row r="98" spans="4:10" x14ac:dyDescent="0.2">
      <c r="D98" s="211">
        <v>6</v>
      </c>
      <c r="E98" s="212" t="s">
        <v>1691</v>
      </c>
      <c r="F98" s="213" t="s">
        <v>1692</v>
      </c>
      <c r="G98" s="214" t="s">
        <v>165</v>
      </c>
      <c r="H98" s="215">
        <v>3.8913600000000002</v>
      </c>
      <c r="I98" s="227"/>
      <c r="J98" s="216">
        <f>ROUND(H98*I98,2)</f>
        <v>0</v>
      </c>
    </row>
    <row r="99" spans="4:10" x14ac:dyDescent="0.2">
      <c r="D99" s="217"/>
      <c r="E99" s="218"/>
      <c r="F99" s="219" t="s">
        <v>1693</v>
      </c>
      <c r="G99" s="220"/>
      <c r="H99" s="221">
        <v>3.8913600000000002</v>
      </c>
      <c r="I99" s="228"/>
      <c r="J99" s="222"/>
    </row>
    <row r="100" spans="4:10" x14ac:dyDescent="0.2">
      <c r="D100" s="211">
        <v>7</v>
      </c>
      <c r="E100" s="212" t="s">
        <v>1694</v>
      </c>
      <c r="F100" s="213" t="s">
        <v>1695</v>
      </c>
      <c r="G100" s="214" t="s">
        <v>165</v>
      </c>
      <c r="H100" s="215">
        <v>3.8913600000000002</v>
      </c>
      <c r="I100" s="227"/>
      <c r="J100" s="216">
        <f>ROUND(H100*I100,2)</f>
        <v>0</v>
      </c>
    </row>
    <row r="101" spans="4:10" x14ac:dyDescent="0.2">
      <c r="D101" s="217"/>
      <c r="E101" s="218"/>
      <c r="F101" s="219" t="s">
        <v>1693</v>
      </c>
      <c r="G101" s="220"/>
      <c r="H101" s="221">
        <v>3.8913600000000002</v>
      </c>
      <c r="I101" s="228"/>
      <c r="J101" s="222"/>
    </row>
    <row r="102" spans="4:10" x14ac:dyDescent="0.2">
      <c r="D102" s="211">
        <v>8</v>
      </c>
      <c r="E102" s="212" t="s">
        <v>1696</v>
      </c>
      <c r="F102" s="213" t="s">
        <v>1697</v>
      </c>
      <c r="G102" s="214" t="s">
        <v>165</v>
      </c>
      <c r="H102" s="215">
        <v>28.666350000000001</v>
      </c>
      <c r="I102" s="227"/>
      <c r="J102" s="216">
        <f>ROUND(H102*I102,2)</f>
        <v>0</v>
      </c>
    </row>
    <row r="103" spans="4:10" x14ac:dyDescent="0.2">
      <c r="D103" s="217"/>
      <c r="E103" s="218"/>
      <c r="F103" s="219" t="s">
        <v>1688</v>
      </c>
      <c r="G103" s="220"/>
      <c r="H103" s="221">
        <v>28.666350000000001</v>
      </c>
      <c r="I103" s="228"/>
      <c r="J103" s="222"/>
    </row>
    <row r="104" spans="4:10" x14ac:dyDescent="0.2">
      <c r="D104" s="211">
        <v>9</v>
      </c>
      <c r="E104" s="212" t="s">
        <v>1698</v>
      </c>
      <c r="F104" s="213" t="s">
        <v>1699</v>
      </c>
      <c r="G104" s="214" t="s">
        <v>165</v>
      </c>
      <c r="H104" s="215">
        <v>24.774989999999999</v>
      </c>
      <c r="I104" s="227"/>
      <c r="J104" s="216">
        <f>ROUND(H104*I104,2)</f>
        <v>0</v>
      </c>
    </row>
    <row r="105" spans="4:10" x14ac:dyDescent="0.2">
      <c r="D105" s="217"/>
      <c r="E105" s="218"/>
      <c r="F105" s="438" t="s">
        <v>1700</v>
      </c>
      <c r="G105" s="439"/>
      <c r="H105" s="439"/>
      <c r="I105" s="439"/>
      <c r="J105" s="439"/>
    </row>
    <row r="106" spans="4:10" x14ac:dyDescent="0.2">
      <c r="D106" s="217"/>
      <c r="E106" s="218"/>
      <c r="F106" s="219" t="s">
        <v>1701</v>
      </c>
      <c r="G106" s="220"/>
      <c r="H106" s="221">
        <v>24.774989999999999</v>
      </c>
      <c r="I106" s="222"/>
      <c r="J106" s="222"/>
    </row>
    <row r="107" spans="4:10" ht="22.5" x14ac:dyDescent="0.2">
      <c r="D107" s="211">
        <v>10</v>
      </c>
      <c r="E107" s="212" t="s">
        <v>1702</v>
      </c>
      <c r="F107" s="213" t="s">
        <v>1703</v>
      </c>
      <c r="G107" s="214" t="s">
        <v>165</v>
      </c>
      <c r="H107" s="215">
        <v>3.8913600000000002</v>
      </c>
      <c r="I107" s="227"/>
      <c r="J107" s="216">
        <f>ROUND(H107*I107,2)</f>
        <v>0</v>
      </c>
    </row>
    <row r="108" spans="4:10" x14ac:dyDescent="0.2">
      <c r="D108" s="217"/>
      <c r="E108" s="218"/>
      <c r="F108" s="219" t="s">
        <v>1693</v>
      </c>
      <c r="G108" s="220"/>
      <c r="H108" s="221">
        <v>3.8913600000000002</v>
      </c>
      <c r="I108" s="228"/>
      <c r="J108" s="222"/>
    </row>
    <row r="109" spans="4:10" ht="22.5" x14ac:dyDescent="0.2">
      <c r="D109" s="211">
        <v>11</v>
      </c>
      <c r="E109" s="212" t="s">
        <v>1704</v>
      </c>
      <c r="F109" s="213" t="s">
        <v>1705</v>
      </c>
      <c r="G109" s="214" t="s">
        <v>198</v>
      </c>
      <c r="H109" s="215">
        <v>7.0044500000000003</v>
      </c>
      <c r="I109" s="227"/>
      <c r="J109" s="216">
        <f>ROUND(H109*I109,2)</f>
        <v>0</v>
      </c>
    </row>
    <row r="110" spans="4:10" x14ac:dyDescent="0.2">
      <c r="D110" s="217"/>
      <c r="E110" s="218"/>
      <c r="F110" s="219" t="s">
        <v>1706</v>
      </c>
      <c r="G110" s="220"/>
      <c r="H110" s="221">
        <v>7.0044500000000003</v>
      </c>
      <c r="I110" s="228"/>
      <c r="J110" s="222"/>
    </row>
    <row r="111" spans="4:10" ht="22.5" x14ac:dyDescent="0.2">
      <c r="D111" s="211">
        <v>12</v>
      </c>
      <c r="E111" s="212" t="s">
        <v>1707</v>
      </c>
      <c r="F111" s="213" t="s">
        <v>1708</v>
      </c>
      <c r="G111" s="214" t="s">
        <v>165</v>
      </c>
      <c r="H111" s="215">
        <v>3.8913600000000002</v>
      </c>
      <c r="I111" s="227"/>
      <c r="J111" s="216">
        <f>ROUND(H111*I111,2)</f>
        <v>0</v>
      </c>
    </row>
    <row r="112" spans="4:10" x14ac:dyDescent="0.2">
      <c r="D112" s="217"/>
      <c r="E112" s="218"/>
      <c r="F112" s="219" t="s">
        <v>1693</v>
      </c>
      <c r="G112" s="220"/>
      <c r="H112" s="221">
        <v>3.8913600000000002</v>
      </c>
      <c r="I112" s="228"/>
      <c r="J112" s="222"/>
    </row>
    <row r="113" spans="4:10" x14ac:dyDescent="0.2">
      <c r="D113" s="211">
        <v>13</v>
      </c>
      <c r="E113" s="212" t="s">
        <v>1709</v>
      </c>
      <c r="F113" s="213" t="s">
        <v>1710</v>
      </c>
      <c r="G113" s="214" t="s">
        <v>1711</v>
      </c>
      <c r="H113" s="215">
        <v>0.32428000000000001</v>
      </c>
      <c r="I113" s="227"/>
      <c r="J113" s="216">
        <f>ROUND(H113*I113,2)</f>
        <v>0</v>
      </c>
    </row>
    <row r="114" spans="4:10" x14ac:dyDescent="0.2">
      <c r="D114" s="217"/>
      <c r="E114" s="218"/>
      <c r="F114" s="438" t="s">
        <v>1712</v>
      </c>
      <c r="G114" s="439"/>
      <c r="H114" s="439"/>
      <c r="I114" s="439"/>
      <c r="J114" s="439"/>
    </row>
    <row r="115" spans="4:10" x14ac:dyDescent="0.2">
      <c r="D115" s="217"/>
      <c r="E115" s="218"/>
      <c r="F115" s="219" t="s">
        <v>1713</v>
      </c>
      <c r="G115" s="220"/>
      <c r="H115" s="221">
        <v>0.32428000000000001</v>
      </c>
      <c r="I115" s="222"/>
      <c r="J115" s="222"/>
    </row>
    <row r="116" spans="4:10" x14ac:dyDescent="0.2">
      <c r="D116" s="211">
        <v>14</v>
      </c>
      <c r="E116" s="212" t="s">
        <v>1714</v>
      </c>
      <c r="F116" s="213" t="s">
        <v>1715</v>
      </c>
      <c r="G116" s="214" t="s">
        <v>397</v>
      </c>
      <c r="H116" s="215">
        <v>32.427999999999997</v>
      </c>
      <c r="I116" s="227"/>
      <c r="J116" s="216">
        <f>ROUND(H116*I116,2)</f>
        <v>0</v>
      </c>
    </row>
    <row r="117" spans="4:10" x14ac:dyDescent="0.2">
      <c r="D117" s="217"/>
      <c r="E117" s="218"/>
      <c r="F117" s="219" t="s">
        <v>1716</v>
      </c>
      <c r="G117" s="220"/>
      <c r="H117" s="221">
        <v>32.427999999999997</v>
      </c>
      <c r="I117" s="222"/>
      <c r="J117" s="222"/>
    </row>
    <row r="118" spans="4:10" ht="12.75" x14ac:dyDescent="0.2">
      <c r="D118" s="204" t="s">
        <v>1677</v>
      </c>
      <c r="E118" s="205" t="s">
        <v>216</v>
      </c>
      <c r="F118" s="206" t="s">
        <v>1390</v>
      </c>
      <c r="G118" s="207"/>
      <c r="H118" s="208"/>
      <c r="I118" s="209"/>
      <c r="J118" s="210">
        <f>SUMIF(AJ119:AJ125,"&lt;&gt;NOR",J119:J125)</f>
        <v>0</v>
      </c>
    </row>
    <row r="119" spans="4:10" x14ac:dyDescent="0.2">
      <c r="D119" s="211">
        <v>15</v>
      </c>
      <c r="E119" s="212" t="s">
        <v>1717</v>
      </c>
      <c r="F119" s="213" t="s">
        <v>1718</v>
      </c>
      <c r="G119" s="214" t="s">
        <v>397</v>
      </c>
      <c r="H119" s="215">
        <v>19.9727</v>
      </c>
      <c r="I119" s="227"/>
      <c r="J119" s="216">
        <f>ROUND(H119*I119,2)</f>
        <v>0</v>
      </c>
    </row>
    <row r="120" spans="4:10" x14ac:dyDescent="0.2">
      <c r="D120" s="217"/>
      <c r="E120" s="218"/>
      <c r="F120" s="219" t="s">
        <v>1719</v>
      </c>
      <c r="G120" s="220"/>
      <c r="H120" s="221">
        <v>19.9727</v>
      </c>
      <c r="I120" s="228"/>
      <c r="J120" s="222"/>
    </row>
    <row r="121" spans="4:10" x14ac:dyDescent="0.2">
      <c r="D121" s="211">
        <v>16</v>
      </c>
      <c r="E121" s="212" t="s">
        <v>1720</v>
      </c>
      <c r="F121" s="213" t="s">
        <v>1721</v>
      </c>
      <c r="G121" s="214" t="s">
        <v>397</v>
      </c>
      <c r="H121" s="215">
        <v>19.9727</v>
      </c>
      <c r="I121" s="227"/>
      <c r="J121" s="216">
        <f>ROUND(H121*I121,2)</f>
        <v>0</v>
      </c>
    </row>
    <row r="122" spans="4:10" x14ac:dyDescent="0.2">
      <c r="D122" s="217"/>
      <c r="E122" s="218"/>
      <c r="F122" s="219" t="s">
        <v>1719</v>
      </c>
      <c r="G122" s="220"/>
      <c r="H122" s="221">
        <v>19.9727</v>
      </c>
      <c r="I122" s="228"/>
      <c r="J122" s="222"/>
    </row>
    <row r="123" spans="4:10" ht="22.5" x14ac:dyDescent="0.2">
      <c r="D123" s="211">
        <v>17</v>
      </c>
      <c r="E123" s="212" t="s">
        <v>1722</v>
      </c>
      <c r="F123" s="213" t="s">
        <v>1723</v>
      </c>
      <c r="G123" s="214" t="s">
        <v>525</v>
      </c>
      <c r="H123" s="215">
        <v>2.2109999999999999</v>
      </c>
      <c r="I123" s="227"/>
      <c r="J123" s="216">
        <f>ROUND(H123*I123,2)</f>
        <v>0</v>
      </c>
    </row>
    <row r="124" spans="4:10" x14ac:dyDescent="0.2">
      <c r="D124" s="217"/>
      <c r="E124" s="218"/>
      <c r="F124" s="438" t="s">
        <v>1724</v>
      </c>
      <c r="G124" s="439"/>
      <c r="H124" s="439"/>
      <c r="I124" s="439"/>
      <c r="J124" s="439"/>
    </row>
    <row r="125" spans="4:10" x14ac:dyDescent="0.2">
      <c r="D125" s="217"/>
      <c r="E125" s="218"/>
      <c r="F125" s="219" t="s">
        <v>1725</v>
      </c>
      <c r="G125" s="220"/>
      <c r="H125" s="221">
        <v>2.2109999999999999</v>
      </c>
      <c r="I125" s="222"/>
      <c r="J125" s="222"/>
    </row>
    <row r="126" spans="4:10" ht="12.75" x14ac:dyDescent="0.2">
      <c r="D126" s="204" t="s">
        <v>1677</v>
      </c>
      <c r="E126" s="205" t="s">
        <v>792</v>
      </c>
      <c r="F126" s="206" t="s">
        <v>1726</v>
      </c>
      <c r="G126" s="207"/>
      <c r="H126" s="208"/>
      <c r="I126" s="209"/>
      <c r="J126" s="210">
        <f>SUMIF(AJ127:AJ129,"&lt;&gt;NOR",J127:J129)</f>
        <v>0</v>
      </c>
    </row>
    <row r="127" spans="4:10" x14ac:dyDescent="0.2">
      <c r="D127" s="211">
        <v>18</v>
      </c>
      <c r="E127" s="212" t="s">
        <v>1727</v>
      </c>
      <c r="F127" s="213" t="s">
        <v>1728</v>
      </c>
      <c r="G127" s="214" t="s">
        <v>397</v>
      </c>
      <c r="H127" s="215">
        <v>19.9727</v>
      </c>
      <c r="I127" s="227"/>
      <c r="J127" s="216">
        <f>ROUND(H127*I127,2)</f>
        <v>0</v>
      </c>
    </row>
    <row r="128" spans="4:10" x14ac:dyDescent="0.2">
      <c r="D128" s="217"/>
      <c r="E128" s="218"/>
      <c r="F128" s="438" t="s">
        <v>1729</v>
      </c>
      <c r="G128" s="439"/>
      <c r="H128" s="439"/>
      <c r="I128" s="439"/>
      <c r="J128" s="439"/>
    </row>
    <row r="129" spans="4:10" x14ac:dyDescent="0.2">
      <c r="D129" s="217"/>
      <c r="E129" s="218"/>
      <c r="F129" s="219" t="s">
        <v>1719</v>
      </c>
      <c r="G129" s="220"/>
      <c r="H129" s="221">
        <v>19.9727</v>
      </c>
      <c r="I129" s="222"/>
      <c r="J129" s="222"/>
    </row>
    <row r="130" spans="4:10" ht="12.75" x14ac:dyDescent="0.2">
      <c r="D130" s="204" t="s">
        <v>1677</v>
      </c>
      <c r="E130" s="205" t="s">
        <v>1730</v>
      </c>
      <c r="F130" s="206" t="s">
        <v>1731</v>
      </c>
      <c r="G130" s="207"/>
      <c r="H130" s="208"/>
      <c r="I130" s="209"/>
      <c r="J130" s="210">
        <f>SUMIF(AJ131:AJ137,"&lt;&gt;NOR",J131:J137)</f>
        <v>0</v>
      </c>
    </row>
    <row r="131" spans="4:10" x14ac:dyDescent="0.2">
      <c r="D131" s="211">
        <v>19</v>
      </c>
      <c r="E131" s="212" t="s">
        <v>1732</v>
      </c>
      <c r="F131" s="213" t="s">
        <v>1733</v>
      </c>
      <c r="G131" s="214" t="s">
        <v>1734</v>
      </c>
      <c r="H131" s="215">
        <v>0.73699999999999999</v>
      </c>
      <c r="I131" s="227"/>
      <c r="J131" s="216">
        <f>ROUND(H131*I131,2)</f>
        <v>0</v>
      </c>
    </row>
    <row r="132" spans="4:10" x14ac:dyDescent="0.2">
      <c r="D132" s="217"/>
      <c r="E132" s="218"/>
      <c r="F132" s="438" t="s">
        <v>1735</v>
      </c>
      <c r="G132" s="439"/>
      <c r="H132" s="439"/>
      <c r="I132" s="439"/>
      <c r="J132" s="439"/>
    </row>
    <row r="133" spans="4:10" x14ac:dyDescent="0.2">
      <c r="D133" s="217"/>
      <c r="E133" s="218"/>
      <c r="F133" s="436" t="s">
        <v>1736</v>
      </c>
      <c r="G133" s="437"/>
      <c r="H133" s="437"/>
      <c r="I133" s="437"/>
      <c r="J133" s="437"/>
    </row>
    <row r="134" spans="4:10" x14ac:dyDescent="0.2">
      <c r="D134" s="217"/>
      <c r="E134" s="218"/>
      <c r="F134" s="219" t="s">
        <v>1162</v>
      </c>
      <c r="G134" s="220"/>
      <c r="H134" s="221">
        <v>0.73699999999999999</v>
      </c>
      <c r="I134" s="222"/>
      <c r="J134" s="222"/>
    </row>
    <row r="135" spans="4:10" x14ac:dyDescent="0.2">
      <c r="D135" s="211">
        <v>20</v>
      </c>
      <c r="E135" s="212" t="s">
        <v>1737</v>
      </c>
      <c r="F135" s="213" t="s">
        <v>1738</v>
      </c>
      <c r="G135" s="214" t="s">
        <v>1734</v>
      </c>
      <c r="H135" s="215">
        <v>0.73699999999999999</v>
      </c>
      <c r="I135" s="227"/>
      <c r="J135" s="216">
        <f>ROUND(H135*I135,2)</f>
        <v>0</v>
      </c>
    </row>
    <row r="136" spans="4:10" x14ac:dyDescent="0.2">
      <c r="D136" s="217"/>
      <c r="E136" s="218"/>
      <c r="F136" s="438" t="s">
        <v>1739</v>
      </c>
      <c r="G136" s="439"/>
      <c r="H136" s="439"/>
      <c r="I136" s="439"/>
      <c r="J136" s="439"/>
    </row>
    <row r="137" spans="4:10" x14ac:dyDescent="0.2">
      <c r="D137" s="217"/>
      <c r="E137" s="218"/>
      <c r="F137" s="219" t="s">
        <v>1162</v>
      </c>
      <c r="G137" s="220"/>
      <c r="H137" s="221">
        <v>0.73699999999999999</v>
      </c>
      <c r="I137" s="222"/>
      <c r="J137" s="222"/>
    </row>
    <row r="138" spans="4:10" ht="12.75" x14ac:dyDescent="0.2">
      <c r="D138" s="204" t="s">
        <v>1677</v>
      </c>
      <c r="E138" s="205" t="s">
        <v>1740</v>
      </c>
      <c r="F138" s="206" t="s">
        <v>1487</v>
      </c>
      <c r="G138" s="207"/>
      <c r="H138" s="208"/>
      <c r="I138" s="209"/>
      <c r="J138" s="210">
        <f>SUMIF(AJ139:AJ147,"&lt;&gt;NOR",J139:J147)</f>
        <v>0</v>
      </c>
    </row>
    <row r="139" spans="4:10" x14ac:dyDescent="0.2">
      <c r="D139" s="211">
        <v>21</v>
      </c>
      <c r="E139" s="212" t="s">
        <v>1741</v>
      </c>
      <c r="F139" s="213" t="s">
        <v>1742</v>
      </c>
      <c r="G139" s="214" t="s">
        <v>1734</v>
      </c>
      <c r="H139" s="215">
        <v>0.73699999999999999</v>
      </c>
      <c r="I139" s="227"/>
      <c r="J139" s="216">
        <f>ROUND(H139*I139,2)</f>
        <v>0</v>
      </c>
    </row>
    <row r="140" spans="4:10" x14ac:dyDescent="0.2">
      <c r="D140" s="217"/>
      <c r="E140" s="218"/>
      <c r="F140" s="438" t="s">
        <v>1743</v>
      </c>
      <c r="G140" s="439"/>
      <c r="H140" s="439"/>
      <c r="I140" s="439"/>
      <c r="J140" s="439"/>
    </row>
    <row r="141" spans="4:10" x14ac:dyDescent="0.2">
      <c r="D141" s="217"/>
      <c r="E141" s="218"/>
      <c r="F141" s="219" t="s">
        <v>1162</v>
      </c>
      <c r="G141" s="220"/>
      <c r="H141" s="221">
        <v>0.73699999999999999</v>
      </c>
      <c r="I141" s="222"/>
      <c r="J141" s="222"/>
    </row>
    <row r="142" spans="4:10" x14ac:dyDescent="0.2">
      <c r="D142" s="211">
        <v>22</v>
      </c>
      <c r="E142" s="212" t="s">
        <v>1744</v>
      </c>
      <c r="F142" s="213" t="s">
        <v>1745</v>
      </c>
      <c r="G142" s="214" t="s">
        <v>1734</v>
      </c>
      <c r="H142" s="215">
        <v>0.73699999999999999</v>
      </c>
      <c r="I142" s="227"/>
      <c r="J142" s="216">
        <f>ROUND(H142*I142,2)</f>
        <v>0</v>
      </c>
    </row>
    <row r="143" spans="4:10" x14ac:dyDescent="0.2">
      <c r="D143" s="217"/>
      <c r="E143" s="218"/>
      <c r="F143" s="438" t="s">
        <v>1746</v>
      </c>
      <c r="G143" s="439"/>
      <c r="H143" s="439"/>
      <c r="I143" s="439"/>
      <c r="J143" s="439"/>
    </row>
    <row r="144" spans="4:10" x14ac:dyDescent="0.2">
      <c r="D144" s="217"/>
      <c r="E144" s="218"/>
      <c r="F144" s="219" t="s">
        <v>1162</v>
      </c>
      <c r="G144" s="220"/>
      <c r="H144" s="221">
        <v>0.73699999999999999</v>
      </c>
      <c r="I144" s="222"/>
      <c r="J144" s="222"/>
    </row>
    <row r="145" spans="4:10" x14ac:dyDescent="0.2">
      <c r="D145" s="211">
        <v>23</v>
      </c>
      <c r="E145" s="212" t="s">
        <v>1747</v>
      </c>
      <c r="F145" s="213" t="s">
        <v>1748</v>
      </c>
      <c r="G145" s="214" t="s">
        <v>1734</v>
      </c>
      <c r="H145" s="215">
        <v>0.73699999999999999</v>
      </c>
      <c r="I145" s="227"/>
      <c r="J145" s="216">
        <f>ROUND(H145*I145,2)</f>
        <v>0</v>
      </c>
    </row>
    <row r="146" spans="4:10" x14ac:dyDescent="0.2">
      <c r="D146" s="217"/>
      <c r="E146" s="218"/>
      <c r="F146" s="438" t="s">
        <v>1749</v>
      </c>
      <c r="G146" s="439"/>
      <c r="H146" s="439"/>
      <c r="I146" s="439"/>
      <c r="J146" s="439"/>
    </row>
    <row r="147" spans="4:10" x14ac:dyDescent="0.2">
      <c r="D147" s="217"/>
      <c r="E147" s="218"/>
      <c r="F147" s="219" t="s">
        <v>1162</v>
      </c>
      <c r="G147" s="220"/>
      <c r="H147" s="221">
        <v>0.73699999999999999</v>
      </c>
      <c r="I147" s="222"/>
      <c r="J147" s="222"/>
    </row>
    <row r="148" spans="4:10" x14ac:dyDescent="0.2">
      <c r="D148" s="223"/>
      <c r="E148" s="224"/>
      <c r="F148" s="225"/>
      <c r="G148" s="226"/>
      <c r="H148" s="223"/>
      <c r="I148" s="223"/>
      <c r="J148" s="223"/>
    </row>
  </sheetData>
  <sheetProtection password="EF63" sheet="1" objects="1" scenarios="1"/>
  <autoFilter ref="C80:K84"/>
  <mergeCells count="19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F105:J105"/>
    <mergeCell ref="F114:J114"/>
    <mergeCell ref="F124:J124"/>
    <mergeCell ref="F128:J128"/>
    <mergeCell ref="F132:J132"/>
    <mergeCell ref="F133:J133"/>
    <mergeCell ref="F136:J136"/>
    <mergeCell ref="F140:J140"/>
    <mergeCell ref="F143:J143"/>
    <mergeCell ref="F146:J146"/>
  </mergeCell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1"/>
  <sheetViews>
    <sheetView showGridLines="0" topLeftCell="A92" workbookViewId="0">
      <selection activeCell="I168" sqref="I168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95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85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16.5" customHeight="1" x14ac:dyDescent="0.2">
      <c r="B9" s="15"/>
      <c r="E9" s="409" t="s">
        <v>1393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ROUND(J81,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ROUND((SUM(BE81:BE84)),  2)</f>
        <v>0</v>
      </c>
      <c r="I33" s="29">
        <v>0.21</v>
      </c>
      <c r="J33" s="28">
        <f>ROUND(((SUM(BE81:BE84))*I33),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ROUND((SUM(BF81:BF84)),  2)</f>
        <v>0</v>
      </c>
      <c r="I34" s="29">
        <v>0.12</v>
      </c>
      <c r="J34" s="28">
        <f>ROUND(((SUM(BF81:BF84))*I34),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ROUND((SUM(BG81:BG84)),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ROUND((SUM(BH81:BH84)),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ROUND((SUM(BI81:BI84)),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16.5" customHeight="1" x14ac:dyDescent="0.2">
      <c r="B50" s="15"/>
      <c r="E50" s="409" t="str">
        <f>E9</f>
        <v>2400926 - SO 06 Vnější vedení dešťové kanalizace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J81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115</v>
      </c>
      <c r="E60" s="47"/>
      <c r="F60" s="47"/>
      <c r="G60" s="47"/>
      <c r="H60" s="47"/>
      <c r="I60" s="47"/>
      <c r="J60" s="48">
        <f>J82</f>
        <v>0</v>
      </c>
      <c r="L60" s="45"/>
    </row>
    <row r="61" spans="2:47" s="49" customFormat="1" ht="19.899999999999999" customHeight="1" x14ac:dyDescent="0.2">
      <c r="B61" s="50"/>
      <c r="D61" s="51" t="s">
        <v>1389</v>
      </c>
      <c r="E61" s="52"/>
      <c r="F61" s="52"/>
      <c r="G61" s="52"/>
      <c r="H61" s="52"/>
      <c r="I61" s="52"/>
      <c r="J61" s="53">
        <f>J83</f>
        <v>0</v>
      </c>
      <c r="L61" s="50"/>
    </row>
    <row r="62" spans="2:47" s="14" customFormat="1" ht="21.75" customHeight="1" x14ac:dyDescent="0.2">
      <c r="B62" s="15"/>
      <c r="L62" s="15"/>
    </row>
    <row r="63" spans="2:47" s="14" customFormat="1" ht="6.95" customHeight="1" x14ac:dyDescent="0.2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5"/>
    </row>
    <row r="67" spans="2:20" s="14" customFormat="1" ht="6.95" customHeight="1" x14ac:dyDescent="0.2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5"/>
    </row>
    <row r="68" spans="2:20" s="14" customFormat="1" ht="24.95" customHeight="1" x14ac:dyDescent="0.2">
      <c r="B68" s="15"/>
      <c r="C68" s="11" t="s">
        <v>145</v>
      </c>
      <c r="L68" s="15"/>
    </row>
    <row r="69" spans="2:20" s="14" customFormat="1" ht="6.95" customHeight="1" x14ac:dyDescent="0.2">
      <c r="B69" s="15"/>
      <c r="L69" s="15"/>
    </row>
    <row r="70" spans="2:20" s="14" customFormat="1" ht="12" customHeight="1" x14ac:dyDescent="0.2">
      <c r="B70" s="15"/>
      <c r="C70" s="13" t="s">
        <v>15</v>
      </c>
      <c r="L70" s="15"/>
    </row>
    <row r="71" spans="2:20" s="14" customFormat="1" ht="26.25" customHeight="1" x14ac:dyDescent="0.2">
      <c r="B71" s="15"/>
      <c r="E71" s="434" t="str">
        <f>E7</f>
        <v>Revitalizace bytového domu Pod lesem v Odrách-neuznatelné náklady</v>
      </c>
      <c r="F71" s="435"/>
      <c r="G71" s="435"/>
      <c r="H71" s="435"/>
      <c r="L71" s="15"/>
    </row>
    <row r="72" spans="2:20" s="14" customFormat="1" ht="12" customHeight="1" x14ac:dyDescent="0.2">
      <c r="B72" s="15"/>
      <c r="C72" s="13" t="s">
        <v>109</v>
      </c>
      <c r="L72" s="15"/>
    </row>
    <row r="73" spans="2:20" s="14" customFormat="1" ht="16.5" customHeight="1" x14ac:dyDescent="0.2">
      <c r="B73" s="15"/>
      <c r="E73" s="409" t="str">
        <f>E9</f>
        <v>2400926 - SO 06 Vnější vedení dešťové kanalizace</v>
      </c>
      <c r="F73" s="433"/>
      <c r="G73" s="433"/>
      <c r="H73" s="433"/>
      <c r="L73" s="15"/>
    </row>
    <row r="74" spans="2:20" s="14" customFormat="1" ht="6.95" customHeight="1" x14ac:dyDescent="0.2">
      <c r="B74" s="15"/>
      <c r="L74" s="15"/>
    </row>
    <row r="75" spans="2:20" s="14" customFormat="1" ht="12" customHeight="1" x14ac:dyDescent="0.2">
      <c r="B75" s="15"/>
      <c r="C75" s="13" t="s">
        <v>20</v>
      </c>
      <c r="F75" s="16" t="str">
        <f>F12</f>
        <v>Odry parc.č.1083, k.ú.Odry</v>
      </c>
      <c r="I75" s="13" t="s">
        <v>22</v>
      </c>
      <c r="J75" s="17">
        <f>IF(J12="","",J12)</f>
        <v>45755</v>
      </c>
      <c r="L75" s="15"/>
    </row>
    <row r="76" spans="2:20" s="14" customFormat="1" ht="6.95" customHeight="1" x14ac:dyDescent="0.2">
      <c r="B76" s="15"/>
      <c r="L76" s="15"/>
    </row>
    <row r="77" spans="2:20" s="14" customFormat="1" ht="15.2" customHeight="1" x14ac:dyDescent="0.2">
      <c r="B77" s="15"/>
      <c r="C77" s="13" t="s">
        <v>25</v>
      </c>
      <c r="F77" s="16" t="str">
        <f>E15</f>
        <v>Město Odry</v>
      </c>
      <c r="I77" s="13" t="s">
        <v>31</v>
      </c>
      <c r="J77" s="22" t="str">
        <f>E21</f>
        <v>Projekce Guňka s.r.o.</v>
      </c>
      <c r="L77" s="15"/>
    </row>
    <row r="78" spans="2:20" s="14" customFormat="1" ht="15.2" customHeight="1" x14ac:dyDescent="0.2">
      <c r="B78" s="15"/>
      <c r="C78" s="13" t="s">
        <v>29</v>
      </c>
      <c r="F78" s="16" t="str">
        <f>IF(E18="","",E18)</f>
        <v xml:space="preserve"> </v>
      </c>
      <c r="I78" s="13" t="s">
        <v>34</v>
      </c>
      <c r="J78" s="22" t="str">
        <f>E24</f>
        <v>Anna Mužná</v>
      </c>
      <c r="L78" s="15"/>
    </row>
    <row r="79" spans="2:20" s="14" customFormat="1" ht="10.35" customHeight="1" x14ac:dyDescent="0.2">
      <c r="B79" s="15"/>
      <c r="L79" s="15"/>
    </row>
    <row r="80" spans="2:20" s="54" customFormat="1" ht="29.25" customHeight="1" x14ac:dyDescent="0.2">
      <c r="B80" s="55"/>
      <c r="C80" s="56" t="s">
        <v>146</v>
      </c>
      <c r="D80" s="57" t="s">
        <v>57</v>
      </c>
      <c r="E80" s="57" t="s">
        <v>53</v>
      </c>
      <c r="F80" s="57" t="s">
        <v>54</v>
      </c>
      <c r="G80" s="57" t="s">
        <v>147</v>
      </c>
      <c r="H80" s="57" t="s">
        <v>148</v>
      </c>
      <c r="I80" s="57" t="s">
        <v>149</v>
      </c>
      <c r="J80" s="57" t="s">
        <v>113</v>
      </c>
      <c r="K80" s="58" t="s">
        <v>150</v>
      </c>
      <c r="L80" s="55"/>
      <c r="M80" s="59" t="s">
        <v>3</v>
      </c>
      <c r="N80" s="60" t="s">
        <v>42</v>
      </c>
      <c r="O80" s="60" t="s">
        <v>151</v>
      </c>
      <c r="P80" s="60" t="s">
        <v>152</v>
      </c>
      <c r="Q80" s="60" t="s">
        <v>153</v>
      </c>
      <c r="R80" s="60" t="s">
        <v>154</v>
      </c>
      <c r="S80" s="60" t="s">
        <v>155</v>
      </c>
      <c r="T80" s="61" t="s">
        <v>156</v>
      </c>
    </row>
    <row r="81" spans="2:65" s="14" customFormat="1" ht="22.9" customHeight="1" x14ac:dyDescent="0.25">
      <c r="B81" s="15"/>
      <c r="C81" s="62" t="s">
        <v>157</v>
      </c>
      <c r="J81" s="63">
        <f>BK81</f>
        <v>0</v>
      </c>
      <c r="L81" s="15"/>
      <c r="M81" s="64"/>
      <c r="N81" s="23"/>
      <c r="O81" s="23"/>
      <c r="P81" s="65">
        <f>P82</f>
        <v>0</v>
      </c>
      <c r="Q81" s="23"/>
      <c r="R81" s="65">
        <f>R82</f>
        <v>0</v>
      </c>
      <c r="S81" s="23"/>
      <c r="T81" s="66">
        <f>T82</f>
        <v>0</v>
      </c>
      <c r="AT81" s="7" t="s">
        <v>71</v>
      </c>
      <c r="AU81" s="7" t="s">
        <v>114</v>
      </c>
      <c r="BK81" s="67">
        <f>BK82</f>
        <v>0</v>
      </c>
    </row>
    <row r="82" spans="2:65" s="68" customFormat="1" ht="25.9" customHeight="1" x14ac:dyDescent="0.2">
      <c r="B82" s="69"/>
      <c r="D82" s="70" t="s">
        <v>71</v>
      </c>
      <c r="E82" s="71" t="s">
        <v>158</v>
      </c>
      <c r="F82" s="71" t="s">
        <v>159</v>
      </c>
      <c r="J82" s="72">
        <f>BK82</f>
        <v>0</v>
      </c>
      <c r="L82" s="69"/>
      <c r="M82" s="73"/>
      <c r="P82" s="74">
        <f>P83</f>
        <v>0</v>
      </c>
      <c r="R82" s="74">
        <f>R83</f>
        <v>0</v>
      </c>
      <c r="T82" s="75">
        <f>T83</f>
        <v>0</v>
      </c>
      <c r="AR82" s="70" t="s">
        <v>80</v>
      </c>
      <c r="AT82" s="76" t="s">
        <v>71</v>
      </c>
      <c r="AU82" s="76" t="s">
        <v>72</v>
      </c>
      <c r="AY82" s="70" t="s">
        <v>160</v>
      </c>
      <c r="BK82" s="77">
        <f>BK83</f>
        <v>0</v>
      </c>
    </row>
    <row r="83" spans="2:65" s="68" customFormat="1" ht="22.9" customHeight="1" x14ac:dyDescent="0.2">
      <c r="B83" s="69"/>
      <c r="D83" s="70" t="s">
        <v>71</v>
      </c>
      <c r="E83" s="78" t="s">
        <v>216</v>
      </c>
      <c r="F83" s="78" t="s">
        <v>1390</v>
      </c>
      <c r="J83" s="79">
        <f>BK83</f>
        <v>0</v>
      </c>
      <c r="L83" s="69"/>
      <c r="M83" s="73"/>
      <c r="P83" s="74">
        <f>P84</f>
        <v>0</v>
      </c>
      <c r="R83" s="74">
        <f>R84</f>
        <v>0</v>
      </c>
      <c r="T83" s="75">
        <f>T84</f>
        <v>0</v>
      </c>
      <c r="AR83" s="70" t="s">
        <v>80</v>
      </c>
      <c r="AT83" s="76" t="s">
        <v>71</v>
      </c>
      <c r="AU83" s="76" t="s">
        <v>80</v>
      </c>
      <c r="AY83" s="70" t="s">
        <v>160</v>
      </c>
      <c r="BK83" s="77">
        <f>BK84</f>
        <v>0</v>
      </c>
    </row>
    <row r="84" spans="2:65" s="14" customFormat="1" ht="27" customHeight="1" x14ac:dyDescent="0.2">
      <c r="B84" s="15"/>
      <c r="C84" s="80" t="s">
        <v>80</v>
      </c>
      <c r="D84" s="80" t="s">
        <v>162</v>
      </c>
      <c r="E84" s="81" t="s">
        <v>1391</v>
      </c>
      <c r="F84" s="82" t="s">
        <v>1878</v>
      </c>
      <c r="G84" s="83" t="s">
        <v>796</v>
      </c>
      <c r="H84" s="84">
        <v>1</v>
      </c>
      <c r="I84" s="85">
        <f>J87+J118+J121+J153+J161</f>
        <v>0</v>
      </c>
      <c r="J84" s="85">
        <f>ROUND(I84*H84,2)</f>
        <v>0</v>
      </c>
      <c r="K84" s="82" t="s">
        <v>3</v>
      </c>
      <c r="L84" s="15"/>
      <c r="M84" s="200" t="s">
        <v>3</v>
      </c>
      <c r="N84" s="201" t="s">
        <v>43</v>
      </c>
      <c r="O84" s="202">
        <v>0</v>
      </c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90" t="s">
        <v>167</v>
      </c>
      <c r="AT84" s="90" t="s">
        <v>162</v>
      </c>
      <c r="AU84" s="90" t="s">
        <v>85</v>
      </c>
      <c r="AY84" s="7" t="s">
        <v>160</v>
      </c>
      <c r="BE84" s="91">
        <f>IF(N84="základní",J84,0)</f>
        <v>0</v>
      </c>
      <c r="BF84" s="91">
        <f>IF(N84="snížená",J84,0)</f>
        <v>0</v>
      </c>
      <c r="BG84" s="91">
        <f>IF(N84="zákl. přenesená",J84,0)</f>
        <v>0</v>
      </c>
      <c r="BH84" s="91">
        <f>IF(N84="sníž. přenesená",J84,0)</f>
        <v>0</v>
      </c>
      <c r="BI84" s="91">
        <f>IF(N84="nulová",J84,0)</f>
        <v>0</v>
      </c>
      <c r="BJ84" s="7" t="s">
        <v>80</v>
      </c>
      <c r="BK84" s="91">
        <f>ROUND(I84*H84,2)</f>
        <v>0</v>
      </c>
      <c r="BL84" s="7" t="s">
        <v>167</v>
      </c>
      <c r="BM84" s="90" t="s">
        <v>1394</v>
      </c>
    </row>
    <row r="85" spans="2:65" s="14" customFormat="1" ht="6.95" customHeight="1" x14ac:dyDescent="0.2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5"/>
    </row>
    <row r="87" spans="2:65" ht="12.75" x14ac:dyDescent="0.2">
      <c r="D87" s="204" t="s">
        <v>1677</v>
      </c>
      <c r="E87" s="205" t="s">
        <v>80</v>
      </c>
      <c r="F87" s="206" t="s">
        <v>161</v>
      </c>
      <c r="G87" s="207"/>
      <c r="H87" s="208"/>
      <c r="I87" s="209"/>
      <c r="J87" s="210">
        <f>SUMIF(AJ88:AJ117,"&lt;&gt;NOR",J88:J117)</f>
        <v>0</v>
      </c>
    </row>
    <row r="88" spans="2:65" x14ac:dyDescent="0.2">
      <c r="D88" s="211">
        <v>1</v>
      </c>
      <c r="E88" s="212" t="s">
        <v>1678</v>
      </c>
      <c r="F88" s="213" t="s">
        <v>1679</v>
      </c>
      <c r="G88" s="214" t="s">
        <v>165</v>
      </c>
      <c r="H88" s="215">
        <v>87.850399999999993</v>
      </c>
      <c r="I88" s="227"/>
      <c r="J88" s="216">
        <f>ROUND(H88*I88,2)</f>
        <v>0</v>
      </c>
    </row>
    <row r="89" spans="2:65" x14ac:dyDescent="0.2">
      <c r="D89" s="217"/>
      <c r="E89" s="218"/>
      <c r="F89" s="219" t="s">
        <v>1751</v>
      </c>
      <c r="G89" s="220"/>
      <c r="H89" s="221">
        <v>87.850399999999993</v>
      </c>
      <c r="I89" s="228"/>
      <c r="J89" s="222"/>
    </row>
    <row r="90" spans="2:65" x14ac:dyDescent="0.2">
      <c r="D90" s="211">
        <v>2</v>
      </c>
      <c r="E90" s="212" t="s">
        <v>1681</v>
      </c>
      <c r="F90" s="213" t="s">
        <v>1682</v>
      </c>
      <c r="G90" s="214" t="s">
        <v>212</v>
      </c>
      <c r="H90" s="215">
        <v>219.626</v>
      </c>
      <c r="I90" s="227"/>
      <c r="J90" s="216">
        <f>ROUND(H90*I90,2)</f>
        <v>0</v>
      </c>
    </row>
    <row r="91" spans="2:65" x14ac:dyDescent="0.2">
      <c r="D91" s="217"/>
      <c r="E91" s="218"/>
      <c r="F91" s="219" t="s">
        <v>1752</v>
      </c>
      <c r="G91" s="220"/>
      <c r="H91" s="221">
        <v>219.626</v>
      </c>
      <c r="I91" s="228"/>
      <c r="J91" s="222"/>
    </row>
    <row r="92" spans="2:65" x14ac:dyDescent="0.2">
      <c r="D92" s="211">
        <v>3</v>
      </c>
      <c r="E92" s="212" t="s">
        <v>1684</v>
      </c>
      <c r="F92" s="213" t="s">
        <v>1685</v>
      </c>
      <c r="G92" s="214" t="s">
        <v>212</v>
      </c>
      <c r="H92" s="215">
        <v>219.626</v>
      </c>
      <c r="I92" s="227"/>
      <c r="J92" s="216">
        <f>ROUND(H92*I92,2)</f>
        <v>0</v>
      </c>
    </row>
    <row r="93" spans="2:65" x14ac:dyDescent="0.2">
      <c r="D93" s="217"/>
      <c r="E93" s="218"/>
      <c r="F93" s="219" t="s">
        <v>1752</v>
      </c>
      <c r="G93" s="220"/>
      <c r="H93" s="221">
        <v>219.626</v>
      </c>
      <c r="I93" s="228"/>
      <c r="J93" s="222"/>
    </row>
    <row r="94" spans="2:65" x14ac:dyDescent="0.2">
      <c r="D94" s="211">
        <v>4</v>
      </c>
      <c r="E94" s="212" t="s">
        <v>1686</v>
      </c>
      <c r="F94" s="213" t="s">
        <v>1687</v>
      </c>
      <c r="G94" s="214" t="s">
        <v>165</v>
      </c>
      <c r="H94" s="215">
        <v>114.20552000000001</v>
      </c>
      <c r="I94" s="227"/>
      <c r="J94" s="216">
        <f>ROUND(H94*I94,2)</f>
        <v>0</v>
      </c>
    </row>
    <row r="95" spans="2:65" x14ac:dyDescent="0.2">
      <c r="D95" s="217"/>
      <c r="E95" s="218"/>
      <c r="F95" s="219" t="s">
        <v>1753</v>
      </c>
      <c r="G95" s="220"/>
      <c r="H95" s="221">
        <v>114.20552000000001</v>
      </c>
      <c r="I95" s="228"/>
      <c r="J95" s="222"/>
    </row>
    <row r="96" spans="2:65" x14ac:dyDescent="0.2">
      <c r="D96" s="211">
        <v>5</v>
      </c>
      <c r="E96" s="212" t="s">
        <v>1689</v>
      </c>
      <c r="F96" s="213" t="s">
        <v>1690</v>
      </c>
      <c r="G96" s="214" t="s">
        <v>165</v>
      </c>
      <c r="H96" s="215">
        <v>114.20552000000001</v>
      </c>
      <c r="I96" s="227"/>
      <c r="J96" s="216">
        <f>ROUND(H96*I96,2)</f>
        <v>0</v>
      </c>
    </row>
    <row r="97" spans="4:10" x14ac:dyDescent="0.2">
      <c r="D97" s="217"/>
      <c r="E97" s="218"/>
      <c r="F97" s="219" t="s">
        <v>1753</v>
      </c>
      <c r="G97" s="220"/>
      <c r="H97" s="221">
        <v>114.20552000000001</v>
      </c>
      <c r="I97" s="228"/>
      <c r="J97" s="222"/>
    </row>
    <row r="98" spans="4:10" x14ac:dyDescent="0.2">
      <c r="D98" s="211">
        <v>6</v>
      </c>
      <c r="E98" s="212" t="s">
        <v>1691</v>
      </c>
      <c r="F98" s="213" t="s">
        <v>1692</v>
      </c>
      <c r="G98" s="214" t="s">
        <v>165</v>
      </c>
      <c r="H98" s="215">
        <v>17.540600000000001</v>
      </c>
      <c r="I98" s="227"/>
      <c r="J98" s="216">
        <f>ROUND(H98*I98,2)</f>
        <v>0</v>
      </c>
    </row>
    <row r="99" spans="4:10" x14ac:dyDescent="0.2">
      <c r="D99" s="217"/>
      <c r="E99" s="218"/>
      <c r="F99" s="219" t="s">
        <v>1754</v>
      </c>
      <c r="G99" s="220"/>
      <c r="H99" s="221">
        <v>17.540600000000001</v>
      </c>
      <c r="I99" s="228"/>
      <c r="J99" s="222"/>
    </row>
    <row r="100" spans="4:10" x14ac:dyDescent="0.2">
      <c r="D100" s="211">
        <v>7</v>
      </c>
      <c r="E100" s="212" t="s">
        <v>1694</v>
      </c>
      <c r="F100" s="213" t="s">
        <v>1695</v>
      </c>
      <c r="G100" s="214" t="s">
        <v>165</v>
      </c>
      <c r="H100" s="215">
        <v>17.540600000000001</v>
      </c>
      <c r="I100" s="227"/>
      <c r="J100" s="216">
        <f>ROUND(H100*I100,2)</f>
        <v>0</v>
      </c>
    </row>
    <row r="101" spans="4:10" x14ac:dyDescent="0.2">
      <c r="D101" s="217"/>
      <c r="E101" s="218"/>
      <c r="F101" s="219" t="s">
        <v>1754</v>
      </c>
      <c r="G101" s="220"/>
      <c r="H101" s="221">
        <v>17.540600000000001</v>
      </c>
      <c r="I101" s="228"/>
      <c r="J101" s="222"/>
    </row>
    <row r="102" spans="4:10" x14ac:dyDescent="0.2">
      <c r="D102" s="211">
        <v>8</v>
      </c>
      <c r="E102" s="212" t="s">
        <v>1696</v>
      </c>
      <c r="F102" s="213" t="s">
        <v>1697</v>
      </c>
      <c r="G102" s="214" t="s">
        <v>165</v>
      </c>
      <c r="H102" s="215">
        <v>114.20552000000001</v>
      </c>
      <c r="I102" s="227"/>
      <c r="J102" s="216">
        <f>ROUND(H102*I102,2)</f>
        <v>0</v>
      </c>
    </row>
    <row r="103" spans="4:10" x14ac:dyDescent="0.2">
      <c r="D103" s="217"/>
      <c r="E103" s="218"/>
      <c r="F103" s="219" t="s">
        <v>1753</v>
      </c>
      <c r="G103" s="220"/>
      <c r="H103" s="221">
        <v>114.20552000000001</v>
      </c>
      <c r="I103" s="228"/>
      <c r="J103" s="222"/>
    </row>
    <row r="104" spans="4:10" x14ac:dyDescent="0.2">
      <c r="D104" s="211">
        <v>9</v>
      </c>
      <c r="E104" s="212" t="s">
        <v>1698</v>
      </c>
      <c r="F104" s="213" t="s">
        <v>1699</v>
      </c>
      <c r="G104" s="214" t="s">
        <v>165</v>
      </c>
      <c r="H104" s="215">
        <v>114.20552000000001</v>
      </c>
      <c r="I104" s="227"/>
      <c r="J104" s="216">
        <f>ROUND(H104*I104,2)</f>
        <v>0</v>
      </c>
    </row>
    <row r="105" spans="4:10" x14ac:dyDescent="0.2">
      <c r="D105" s="217"/>
      <c r="E105" s="218"/>
      <c r="F105" s="438" t="s">
        <v>1700</v>
      </c>
      <c r="G105" s="439"/>
      <c r="H105" s="439"/>
      <c r="I105" s="439"/>
      <c r="J105" s="439"/>
    </row>
    <row r="106" spans="4:10" x14ac:dyDescent="0.2">
      <c r="D106" s="217"/>
      <c r="E106" s="218"/>
      <c r="F106" s="219" t="s">
        <v>1753</v>
      </c>
      <c r="G106" s="220"/>
      <c r="H106" s="221">
        <v>114.20552000000001</v>
      </c>
      <c r="I106" s="222"/>
      <c r="J106" s="222"/>
    </row>
    <row r="107" spans="4:10" ht="22.5" x14ac:dyDescent="0.2">
      <c r="D107" s="211">
        <v>10</v>
      </c>
      <c r="E107" s="212" t="s">
        <v>1702</v>
      </c>
      <c r="F107" s="213" t="s">
        <v>1703</v>
      </c>
      <c r="G107" s="214" t="s">
        <v>165</v>
      </c>
      <c r="H107" s="215">
        <v>17.540600000000001</v>
      </c>
      <c r="I107" s="227"/>
      <c r="J107" s="216">
        <f>ROUND(H107*I107,2)</f>
        <v>0</v>
      </c>
    </row>
    <row r="108" spans="4:10" x14ac:dyDescent="0.2">
      <c r="D108" s="217"/>
      <c r="E108" s="218"/>
      <c r="F108" s="219" t="s">
        <v>1754</v>
      </c>
      <c r="G108" s="220"/>
      <c r="H108" s="221">
        <v>17.540600000000001</v>
      </c>
      <c r="I108" s="228"/>
      <c r="J108" s="222"/>
    </row>
    <row r="109" spans="4:10" ht="22.5" x14ac:dyDescent="0.2">
      <c r="D109" s="211">
        <v>11</v>
      </c>
      <c r="E109" s="212" t="s">
        <v>1704</v>
      </c>
      <c r="F109" s="213" t="s">
        <v>1705</v>
      </c>
      <c r="G109" s="214" t="s">
        <v>198</v>
      </c>
      <c r="H109" s="215">
        <v>31.573080000000001</v>
      </c>
      <c r="I109" s="227"/>
      <c r="J109" s="216">
        <f>ROUND(H109*I109,2)</f>
        <v>0</v>
      </c>
    </row>
    <row r="110" spans="4:10" x14ac:dyDescent="0.2">
      <c r="D110" s="217"/>
      <c r="E110" s="218"/>
      <c r="F110" s="219" t="s">
        <v>1755</v>
      </c>
      <c r="G110" s="220"/>
      <c r="H110" s="221">
        <v>31.573080000000001</v>
      </c>
      <c r="I110" s="228"/>
      <c r="J110" s="222"/>
    </row>
    <row r="111" spans="4:10" ht="22.5" x14ac:dyDescent="0.2">
      <c r="D111" s="211">
        <v>12</v>
      </c>
      <c r="E111" s="212" t="s">
        <v>1707</v>
      </c>
      <c r="F111" s="213" t="s">
        <v>1708</v>
      </c>
      <c r="G111" s="214" t="s">
        <v>165</v>
      </c>
      <c r="H111" s="215">
        <v>17.540600000000001</v>
      </c>
      <c r="I111" s="227"/>
      <c r="J111" s="216">
        <f>ROUND(H111*I111,2)</f>
        <v>0</v>
      </c>
    </row>
    <row r="112" spans="4:10" x14ac:dyDescent="0.2">
      <c r="D112" s="217"/>
      <c r="E112" s="218"/>
      <c r="F112" s="219" t="s">
        <v>1754</v>
      </c>
      <c r="G112" s="220"/>
      <c r="H112" s="221">
        <v>17.540600000000001</v>
      </c>
      <c r="I112" s="228"/>
      <c r="J112" s="222"/>
    </row>
    <row r="113" spans="4:10" x14ac:dyDescent="0.2">
      <c r="D113" s="211">
        <v>13</v>
      </c>
      <c r="E113" s="212" t="s">
        <v>1709</v>
      </c>
      <c r="F113" s="213" t="s">
        <v>1710</v>
      </c>
      <c r="G113" s="214" t="s">
        <v>1711</v>
      </c>
      <c r="H113" s="215">
        <v>1.474</v>
      </c>
      <c r="I113" s="227"/>
      <c r="J113" s="216">
        <f>ROUND(H113*I113,2)</f>
        <v>0</v>
      </c>
    </row>
    <row r="114" spans="4:10" x14ac:dyDescent="0.2">
      <c r="D114" s="217"/>
      <c r="E114" s="218"/>
      <c r="F114" s="438" t="s">
        <v>1712</v>
      </c>
      <c r="G114" s="439"/>
      <c r="H114" s="439"/>
      <c r="I114" s="439"/>
      <c r="J114" s="439"/>
    </row>
    <row r="115" spans="4:10" x14ac:dyDescent="0.2">
      <c r="D115" s="217"/>
      <c r="E115" s="218"/>
      <c r="F115" s="219" t="s">
        <v>1155</v>
      </c>
      <c r="G115" s="220"/>
      <c r="H115" s="221">
        <v>1.474</v>
      </c>
      <c r="I115" s="222"/>
      <c r="J115" s="222"/>
    </row>
    <row r="116" spans="4:10" x14ac:dyDescent="0.2">
      <c r="D116" s="211">
        <v>14</v>
      </c>
      <c r="E116" s="212" t="s">
        <v>1714</v>
      </c>
      <c r="F116" s="213" t="s">
        <v>1715</v>
      </c>
      <c r="G116" s="214" t="s">
        <v>397</v>
      </c>
      <c r="H116" s="215">
        <v>147.4</v>
      </c>
      <c r="I116" s="227"/>
      <c r="J116" s="216">
        <f>ROUND(H116*I116,2)</f>
        <v>0</v>
      </c>
    </row>
    <row r="117" spans="4:10" x14ac:dyDescent="0.2">
      <c r="D117" s="217"/>
      <c r="E117" s="218"/>
      <c r="F117" s="219" t="s">
        <v>1756</v>
      </c>
      <c r="G117" s="220"/>
      <c r="H117" s="221">
        <v>147.4</v>
      </c>
      <c r="I117" s="222"/>
      <c r="J117" s="222"/>
    </row>
    <row r="118" spans="4:10" ht="12.75" x14ac:dyDescent="0.2">
      <c r="D118" s="204" t="s">
        <v>1677</v>
      </c>
      <c r="E118" s="205" t="s">
        <v>85</v>
      </c>
      <c r="F118" s="206" t="s">
        <v>1757</v>
      </c>
      <c r="G118" s="207"/>
      <c r="H118" s="208"/>
      <c r="I118" s="209"/>
      <c r="J118" s="210">
        <f>SUMIF(AJ119:AJ120,"&lt;&gt;NOR",J119:J120)</f>
        <v>0</v>
      </c>
    </row>
    <row r="119" spans="4:10" x14ac:dyDescent="0.2">
      <c r="D119" s="211">
        <v>15</v>
      </c>
      <c r="E119" s="212" t="s">
        <v>1758</v>
      </c>
      <c r="F119" s="213" t="s">
        <v>1759</v>
      </c>
      <c r="G119" s="214" t="s">
        <v>165</v>
      </c>
      <c r="H119" s="215">
        <v>1.3266</v>
      </c>
      <c r="I119" s="227"/>
      <c r="J119" s="216">
        <f>ROUND(H119*I119,2)</f>
        <v>0</v>
      </c>
    </row>
    <row r="120" spans="4:10" x14ac:dyDescent="0.2">
      <c r="D120" s="217"/>
      <c r="E120" s="218"/>
      <c r="F120" s="219" t="s">
        <v>1760</v>
      </c>
      <c r="G120" s="220"/>
      <c r="H120" s="221">
        <v>1.3266</v>
      </c>
      <c r="I120" s="222"/>
      <c r="J120" s="222"/>
    </row>
    <row r="121" spans="4:10" ht="12.75" x14ac:dyDescent="0.2">
      <c r="D121" s="204" t="s">
        <v>1677</v>
      </c>
      <c r="E121" s="205" t="s">
        <v>216</v>
      </c>
      <c r="F121" s="206" t="s">
        <v>1390</v>
      </c>
      <c r="G121" s="207"/>
      <c r="H121" s="208"/>
      <c r="I121" s="209"/>
      <c r="J121" s="210">
        <f>SUMIF(AJ122:AJ152,"&lt;&gt;NOR",J122:J152)</f>
        <v>0</v>
      </c>
    </row>
    <row r="122" spans="4:10" x14ac:dyDescent="0.2">
      <c r="D122" s="211">
        <v>16</v>
      </c>
      <c r="E122" s="212" t="s">
        <v>1717</v>
      </c>
      <c r="F122" s="213" t="s">
        <v>1718</v>
      </c>
      <c r="G122" s="214" t="s">
        <v>397</v>
      </c>
      <c r="H122" s="215">
        <v>51.118319999999997</v>
      </c>
      <c r="I122" s="227"/>
      <c r="J122" s="216">
        <f>ROUND(H122*I122,2)</f>
        <v>0</v>
      </c>
    </row>
    <row r="123" spans="4:10" x14ac:dyDescent="0.2">
      <c r="D123" s="217"/>
      <c r="E123" s="218"/>
      <c r="F123" s="219" t="s">
        <v>1761</v>
      </c>
      <c r="G123" s="220"/>
      <c r="H123" s="221">
        <v>51.118319999999997</v>
      </c>
      <c r="I123" s="228"/>
      <c r="J123" s="222"/>
    </row>
    <row r="124" spans="4:10" x14ac:dyDescent="0.2">
      <c r="D124" s="211">
        <v>17</v>
      </c>
      <c r="E124" s="212" t="s">
        <v>1762</v>
      </c>
      <c r="F124" s="213" t="s">
        <v>1763</v>
      </c>
      <c r="G124" s="214" t="s">
        <v>397</v>
      </c>
      <c r="H124" s="215">
        <v>14.268319999999999</v>
      </c>
      <c r="I124" s="227"/>
      <c r="J124" s="216">
        <f>ROUND(H124*I124,2)</f>
        <v>0</v>
      </c>
    </row>
    <row r="125" spans="4:10" x14ac:dyDescent="0.2">
      <c r="D125" s="217"/>
      <c r="E125" s="218"/>
      <c r="F125" s="438" t="s">
        <v>1729</v>
      </c>
      <c r="G125" s="439"/>
      <c r="H125" s="439"/>
      <c r="I125" s="439"/>
      <c r="J125" s="439"/>
    </row>
    <row r="126" spans="4:10" x14ac:dyDescent="0.2">
      <c r="D126" s="217"/>
      <c r="E126" s="218"/>
      <c r="F126" s="219" t="s">
        <v>1764</v>
      </c>
      <c r="G126" s="220"/>
      <c r="H126" s="221">
        <v>14.268319999999999</v>
      </c>
      <c r="I126" s="222"/>
      <c r="J126" s="222"/>
    </row>
    <row r="127" spans="4:10" x14ac:dyDescent="0.2">
      <c r="D127" s="211">
        <v>18</v>
      </c>
      <c r="E127" s="212" t="s">
        <v>1765</v>
      </c>
      <c r="F127" s="213" t="s">
        <v>1766</v>
      </c>
      <c r="G127" s="214" t="s">
        <v>397</v>
      </c>
      <c r="H127" s="215">
        <v>7.9596</v>
      </c>
      <c r="I127" s="227"/>
      <c r="J127" s="216">
        <f>ROUND(H127*I127,2)</f>
        <v>0</v>
      </c>
    </row>
    <row r="128" spans="4:10" x14ac:dyDescent="0.2">
      <c r="D128" s="217"/>
      <c r="E128" s="218"/>
      <c r="F128" s="438" t="s">
        <v>1729</v>
      </c>
      <c r="G128" s="439"/>
      <c r="H128" s="439"/>
      <c r="I128" s="439"/>
      <c r="J128" s="439"/>
    </row>
    <row r="129" spans="4:10" x14ac:dyDescent="0.2">
      <c r="D129" s="217"/>
      <c r="E129" s="218"/>
      <c r="F129" s="219" t="s">
        <v>1767</v>
      </c>
      <c r="G129" s="220"/>
      <c r="H129" s="221">
        <v>7.9596</v>
      </c>
      <c r="I129" s="222"/>
      <c r="J129" s="222"/>
    </row>
    <row r="130" spans="4:10" x14ac:dyDescent="0.2">
      <c r="D130" s="211">
        <v>19</v>
      </c>
      <c r="E130" s="212" t="s">
        <v>1727</v>
      </c>
      <c r="F130" s="213" t="s">
        <v>1728</v>
      </c>
      <c r="G130" s="214" t="s">
        <v>397</v>
      </c>
      <c r="H130" s="215">
        <v>28.8904</v>
      </c>
      <c r="I130" s="227"/>
      <c r="J130" s="216">
        <f>ROUND(H130*I130,2)</f>
        <v>0</v>
      </c>
    </row>
    <row r="131" spans="4:10" x14ac:dyDescent="0.2">
      <c r="D131" s="217"/>
      <c r="E131" s="218"/>
      <c r="F131" s="438" t="s">
        <v>1729</v>
      </c>
      <c r="G131" s="439"/>
      <c r="H131" s="439"/>
      <c r="I131" s="439"/>
      <c r="J131" s="439"/>
    </row>
    <row r="132" spans="4:10" x14ac:dyDescent="0.2">
      <c r="D132" s="217"/>
      <c r="E132" s="218"/>
      <c r="F132" s="219" t="s">
        <v>1768</v>
      </c>
      <c r="G132" s="220"/>
      <c r="H132" s="221">
        <v>28.8904</v>
      </c>
      <c r="I132" s="222"/>
      <c r="J132" s="222"/>
    </row>
    <row r="133" spans="4:10" x14ac:dyDescent="0.2">
      <c r="D133" s="211">
        <v>20</v>
      </c>
      <c r="E133" s="212" t="s">
        <v>1720</v>
      </c>
      <c r="F133" s="213" t="s">
        <v>1721</v>
      </c>
      <c r="G133" s="214" t="s">
        <v>397</v>
      </c>
      <c r="H133" s="215">
        <v>51.118319999999997</v>
      </c>
      <c r="I133" s="227"/>
      <c r="J133" s="216">
        <f>ROUND(H133*I133,2)</f>
        <v>0</v>
      </c>
    </row>
    <row r="134" spans="4:10" x14ac:dyDescent="0.2">
      <c r="D134" s="217"/>
      <c r="E134" s="218"/>
      <c r="F134" s="219" t="s">
        <v>1761</v>
      </c>
      <c r="G134" s="220"/>
      <c r="H134" s="221">
        <v>51.118319999999997</v>
      </c>
      <c r="I134" s="228"/>
      <c r="J134" s="222"/>
    </row>
    <row r="135" spans="4:10" ht="22.5" x14ac:dyDescent="0.2">
      <c r="D135" s="211">
        <v>21</v>
      </c>
      <c r="E135" s="212" t="s">
        <v>1769</v>
      </c>
      <c r="F135" s="213" t="s">
        <v>1770</v>
      </c>
      <c r="G135" s="214" t="s">
        <v>525</v>
      </c>
      <c r="H135" s="215">
        <v>1.474</v>
      </c>
      <c r="I135" s="227"/>
      <c r="J135" s="216">
        <f>ROUND(H135*I135,2)</f>
        <v>0</v>
      </c>
    </row>
    <row r="136" spans="4:10" x14ac:dyDescent="0.2">
      <c r="D136" s="217"/>
      <c r="E136" s="218"/>
      <c r="F136" s="219" t="s">
        <v>1155</v>
      </c>
      <c r="G136" s="220"/>
      <c r="H136" s="221">
        <v>1.474</v>
      </c>
      <c r="I136" s="228"/>
      <c r="J136" s="222"/>
    </row>
    <row r="137" spans="4:10" ht="22.5" x14ac:dyDescent="0.2">
      <c r="D137" s="211">
        <v>22</v>
      </c>
      <c r="E137" s="212" t="s">
        <v>1771</v>
      </c>
      <c r="F137" s="213" t="s">
        <v>1772</v>
      </c>
      <c r="G137" s="214" t="s">
        <v>525</v>
      </c>
      <c r="H137" s="215">
        <v>1.474</v>
      </c>
      <c r="I137" s="227"/>
      <c r="J137" s="216">
        <f>ROUND(H137*I137,2)</f>
        <v>0</v>
      </c>
    </row>
    <row r="138" spans="4:10" x14ac:dyDescent="0.2">
      <c r="D138" s="217"/>
      <c r="E138" s="218"/>
      <c r="F138" s="438" t="s">
        <v>1724</v>
      </c>
      <c r="G138" s="439"/>
      <c r="H138" s="439"/>
      <c r="I138" s="439"/>
      <c r="J138" s="439"/>
    </row>
    <row r="139" spans="4:10" x14ac:dyDescent="0.2">
      <c r="D139" s="217"/>
      <c r="E139" s="218"/>
      <c r="F139" s="219" t="s">
        <v>1155</v>
      </c>
      <c r="G139" s="220"/>
      <c r="H139" s="221">
        <v>1.474</v>
      </c>
      <c r="I139" s="222"/>
      <c r="J139" s="222"/>
    </row>
    <row r="140" spans="4:10" ht="22.5" x14ac:dyDescent="0.2">
      <c r="D140" s="211">
        <v>23</v>
      </c>
      <c r="E140" s="212" t="s">
        <v>1722</v>
      </c>
      <c r="F140" s="213" t="s">
        <v>1723</v>
      </c>
      <c r="G140" s="214" t="s">
        <v>525</v>
      </c>
      <c r="H140" s="215">
        <v>3.6850000000000001</v>
      </c>
      <c r="I140" s="227"/>
      <c r="J140" s="216">
        <f>ROUND(H140*I140,2)</f>
        <v>0</v>
      </c>
    </row>
    <row r="141" spans="4:10" x14ac:dyDescent="0.2">
      <c r="D141" s="217"/>
      <c r="E141" s="218"/>
      <c r="F141" s="438" t="s">
        <v>1724</v>
      </c>
      <c r="G141" s="439"/>
      <c r="H141" s="439"/>
      <c r="I141" s="439"/>
      <c r="J141" s="439"/>
    </row>
    <row r="142" spans="4:10" x14ac:dyDescent="0.2">
      <c r="D142" s="217"/>
      <c r="E142" s="218"/>
      <c r="F142" s="219" t="s">
        <v>1773</v>
      </c>
      <c r="G142" s="220"/>
      <c r="H142" s="221">
        <v>3.6850000000000001</v>
      </c>
      <c r="I142" s="222"/>
      <c r="J142" s="222"/>
    </row>
    <row r="143" spans="4:10" ht="22.5" x14ac:dyDescent="0.2">
      <c r="D143" s="211">
        <v>24</v>
      </c>
      <c r="E143" s="212" t="s">
        <v>1722</v>
      </c>
      <c r="F143" s="213" t="s">
        <v>1723</v>
      </c>
      <c r="G143" s="214" t="s">
        <v>525</v>
      </c>
      <c r="H143" s="215">
        <v>0.73699999999999999</v>
      </c>
      <c r="I143" s="227"/>
      <c r="J143" s="216">
        <f>ROUND(H143*I143,2)</f>
        <v>0</v>
      </c>
    </row>
    <row r="144" spans="4:10" x14ac:dyDescent="0.2">
      <c r="D144" s="217"/>
      <c r="E144" s="218"/>
      <c r="F144" s="438" t="s">
        <v>1724</v>
      </c>
      <c r="G144" s="439"/>
      <c r="H144" s="439"/>
      <c r="I144" s="439"/>
      <c r="J144" s="439"/>
    </row>
    <row r="145" spans="4:10" x14ac:dyDescent="0.2">
      <c r="D145" s="217"/>
      <c r="E145" s="218"/>
      <c r="F145" s="219" t="s">
        <v>1162</v>
      </c>
      <c r="G145" s="220"/>
      <c r="H145" s="221">
        <v>0.73699999999999999</v>
      </c>
      <c r="I145" s="222"/>
      <c r="J145" s="222"/>
    </row>
    <row r="146" spans="4:10" ht="22.5" x14ac:dyDescent="0.2">
      <c r="D146" s="211">
        <v>25</v>
      </c>
      <c r="E146" s="212" t="s">
        <v>1774</v>
      </c>
      <c r="F146" s="213" t="s">
        <v>1775</v>
      </c>
      <c r="G146" s="214" t="s">
        <v>525</v>
      </c>
      <c r="H146" s="215">
        <v>0.73699999999999999</v>
      </c>
      <c r="I146" s="227"/>
      <c r="J146" s="216">
        <f>ROUND(H146*I146,2)</f>
        <v>0</v>
      </c>
    </row>
    <row r="147" spans="4:10" x14ac:dyDescent="0.2">
      <c r="D147" s="217"/>
      <c r="E147" s="218"/>
      <c r="F147" s="438" t="s">
        <v>1776</v>
      </c>
      <c r="G147" s="439"/>
      <c r="H147" s="439"/>
      <c r="I147" s="439"/>
      <c r="J147" s="439"/>
    </row>
    <row r="148" spans="4:10" x14ac:dyDescent="0.2">
      <c r="D148" s="217"/>
      <c r="E148" s="218"/>
      <c r="F148" s="219" t="s">
        <v>1162</v>
      </c>
      <c r="G148" s="220"/>
      <c r="H148" s="221">
        <v>0.73699999999999999</v>
      </c>
      <c r="I148" s="222"/>
      <c r="J148" s="222"/>
    </row>
    <row r="149" spans="4:10" ht="33.75" x14ac:dyDescent="0.2">
      <c r="D149" s="211">
        <v>26</v>
      </c>
      <c r="E149" s="212" t="s">
        <v>1777</v>
      </c>
      <c r="F149" s="213" t="s">
        <v>1778</v>
      </c>
      <c r="G149" s="214" t="s">
        <v>525</v>
      </c>
      <c r="H149" s="215">
        <v>0.73699999999999999</v>
      </c>
      <c r="I149" s="227"/>
      <c r="J149" s="216">
        <f>ROUND(H149*I149,2)</f>
        <v>0</v>
      </c>
    </row>
    <row r="150" spans="4:10" x14ac:dyDescent="0.2">
      <c r="D150" s="217"/>
      <c r="E150" s="218"/>
      <c r="F150" s="219" t="s">
        <v>1162</v>
      </c>
      <c r="G150" s="220"/>
      <c r="H150" s="221">
        <v>0.73699999999999999</v>
      </c>
      <c r="I150" s="228"/>
      <c r="J150" s="222"/>
    </row>
    <row r="151" spans="4:10" x14ac:dyDescent="0.2">
      <c r="D151" s="211">
        <v>27</v>
      </c>
      <c r="E151" s="212" t="s">
        <v>1779</v>
      </c>
      <c r="F151" s="213" t="s">
        <v>1780</v>
      </c>
      <c r="G151" s="214" t="s">
        <v>198</v>
      </c>
      <c r="H151" s="215">
        <v>30.317969999999999</v>
      </c>
      <c r="I151" s="227"/>
      <c r="J151" s="216">
        <f>ROUND(H151*I151,2)</f>
        <v>0</v>
      </c>
    </row>
    <row r="152" spans="4:10" x14ac:dyDescent="0.2">
      <c r="D152" s="217"/>
      <c r="E152" s="218"/>
      <c r="F152" s="438" t="s">
        <v>1781</v>
      </c>
      <c r="G152" s="439"/>
      <c r="H152" s="439"/>
      <c r="I152" s="439"/>
      <c r="J152" s="439"/>
    </row>
    <row r="153" spans="4:10" ht="12.75" x14ac:dyDescent="0.2">
      <c r="D153" s="204" t="s">
        <v>1677</v>
      </c>
      <c r="E153" s="205" t="s">
        <v>1730</v>
      </c>
      <c r="F153" s="206" t="s">
        <v>1731</v>
      </c>
      <c r="G153" s="207"/>
      <c r="H153" s="208"/>
      <c r="I153" s="209"/>
      <c r="J153" s="210">
        <f>SUMIF(AJ154:AJ160,"&lt;&gt;NOR",J154:J160)</f>
        <v>0</v>
      </c>
    </row>
    <row r="154" spans="4:10" x14ac:dyDescent="0.2">
      <c r="D154" s="211">
        <v>28</v>
      </c>
      <c r="E154" s="212" t="s">
        <v>1732</v>
      </c>
      <c r="F154" s="213" t="s">
        <v>1733</v>
      </c>
      <c r="G154" s="214" t="s">
        <v>1734</v>
      </c>
      <c r="H154" s="215">
        <v>0.73699999999999999</v>
      </c>
      <c r="I154" s="227"/>
      <c r="J154" s="216">
        <f>ROUND(H154*I154,2)</f>
        <v>0</v>
      </c>
    </row>
    <row r="155" spans="4:10" x14ac:dyDescent="0.2">
      <c r="D155" s="217"/>
      <c r="E155" s="218"/>
      <c r="F155" s="438" t="s">
        <v>1735</v>
      </c>
      <c r="G155" s="439"/>
      <c r="H155" s="439"/>
      <c r="I155" s="439"/>
      <c r="J155" s="439"/>
    </row>
    <row r="156" spans="4:10" x14ac:dyDescent="0.2">
      <c r="D156" s="217"/>
      <c r="E156" s="218"/>
      <c r="F156" s="436" t="s">
        <v>1736</v>
      </c>
      <c r="G156" s="437"/>
      <c r="H156" s="437"/>
      <c r="I156" s="437"/>
      <c r="J156" s="437"/>
    </row>
    <row r="157" spans="4:10" x14ac:dyDescent="0.2">
      <c r="D157" s="217"/>
      <c r="E157" s="218"/>
      <c r="F157" s="219" t="s">
        <v>1162</v>
      </c>
      <c r="G157" s="220"/>
      <c r="H157" s="221">
        <v>0.73699999999999999</v>
      </c>
      <c r="I157" s="222"/>
      <c r="J157" s="222"/>
    </row>
    <row r="158" spans="4:10" x14ac:dyDescent="0.2">
      <c r="D158" s="211">
        <v>29</v>
      </c>
      <c r="E158" s="212" t="s">
        <v>1737</v>
      </c>
      <c r="F158" s="213" t="s">
        <v>1738</v>
      </c>
      <c r="G158" s="214" t="s">
        <v>1734</v>
      </c>
      <c r="H158" s="215">
        <v>0.73699999999999999</v>
      </c>
      <c r="I158" s="227"/>
      <c r="J158" s="216">
        <f>ROUND(H158*I158,2)</f>
        <v>0</v>
      </c>
    </row>
    <row r="159" spans="4:10" x14ac:dyDescent="0.2">
      <c r="D159" s="217"/>
      <c r="E159" s="218"/>
      <c r="F159" s="438" t="s">
        <v>1739</v>
      </c>
      <c r="G159" s="439"/>
      <c r="H159" s="439"/>
      <c r="I159" s="439"/>
      <c r="J159" s="439"/>
    </row>
    <row r="160" spans="4:10" x14ac:dyDescent="0.2">
      <c r="D160" s="217"/>
      <c r="E160" s="218"/>
      <c r="F160" s="219" t="s">
        <v>1162</v>
      </c>
      <c r="G160" s="220"/>
      <c r="H160" s="221">
        <v>0.73699999999999999</v>
      </c>
      <c r="I160" s="222"/>
      <c r="J160" s="222"/>
    </row>
    <row r="161" spans="4:10" ht="12.75" x14ac:dyDescent="0.2">
      <c r="D161" s="204" t="s">
        <v>1677</v>
      </c>
      <c r="E161" s="205" t="s">
        <v>1740</v>
      </c>
      <c r="F161" s="206" t="s">
        <v>1487</v>
      </c>
      <c r="G161" s="207"/>
      <c r="H161" s="208"/>
      <c r="I161" s="209"/>
      <c r="J161" s="210">
        <f>SUMIF(AJ162:AJ170,"&lt;&gt;NOR",J162:J170)</f>
        <v>0</v>
      </c>
    </row>
    <row r="162" spans="4:10" x14ac:dyDescent="0.2">
      <c r="D162" s="211">
        <v>30</v>
      </c>
      <c r="E162" s="212" t="s">
        <v>1741</v>
      </c>
      <c r="F162" s="213" t="s">
        <v>1742</v>
      </c>
      <c r="G162" s="214" t="s">
        <v>1734</v>
      </c>
      <c r="H162" s="215">
        <v>0.73699999999999999</v>
      </c>
      <c r="I162" s="227"/>
      <c r="J162" s="216">
        <f>ROUND(H162*I162,2)</f>
        <v>0</v>
      </c>
    </row>
    <row r="163" spans="4:10" x14ac:dyDescent="0.2">
      <c r="D163" s="217"/>
      <c r="E163" s="218"/>
      <c r="F163" s="438" t="s">
        <v>1743</v>
      </c>
      <c r="G163" s="439"/>
      <c r="H163" s="439"/>
      <c r="I163" s="439"/>
      <c r="J163" s="439"/>
    </row>
    <row r="164" spans="4:10" x14ac:dyDescent="0.2">
      <c r="D164" s="217"/>
      <c r="E164" s="218"/>
      <c r="F164" s="219" t="s">
        <v>1162</v>
      </c>
      <c r="G164" s="220"/>
      <c r="H164" s="221">
        <v>0.73699999999999999</v>
      </c>
      <c r="I164" s="222"/>
      <c r="J164" s="222"/>
    </row>
    <row r="165" spans="4:10" x14ac:dyDescent="0.2">
      <c r="D165" s="211">
        <v>31</v>
      </c>
      <c r="E165" s="212" t="s">
        <v>1744</v>
      </c>
      <c r="F165" s="213" t="s">
        <v>1745</v>
      </c>
      <c r="G165" s="214" t="s">
        <v>1734</v>
      </c>
      <c r="H165" s="215">
        <v>0.73699999999999999</v>
      </c>
      <c r="I165" s="227"/>
      <c r="J165" s="216">
        <f>ROUND(H165*I165,2)</f>
        <v>0</v>
      </c>
    </row>
    <row r="166" spans="4:10" x14ac:dyDescent="0.2">
      <c r="D166" s="217"/>
      <c r="E166" s="218"/>
      <c r="F166" s="438" t="s">
        <v>1746</v>
      </c>
      <c r="G166" s="439"/>
      <c r="H166" s="439"/>
      <c r="I166" s="439"/>
      <c r="J166" s="439"/>
    </row>
    <row r="167" spans="4:10" x14ac:dyDescent="0.2">
      <c r="D167" s="217"/>
      <c r="E167" s="218"/>
      <c r="F167" s="219" t="s">
        <v>1162</v>
      </c>
      <c r="G167" s="220"/>
      <c r="H167" s="221">
        <v>0.73699999999999999</v>
      </c>
      <c r="I167" s="222"/>
      <c r="J167" s="222"/>
    </row>
    <row r="168" spans="4:10" x14ac:dyDescent="0.2">
      <c r="D168" s="211">
        <v>32</v>
      </c>
      <c r="E168" s="212" t="s">
        <v>1747</v>
      </c>
      <c r="F168" s="213" t="s">
        <v>1748</v>
      </c>
      <c r="G168" s="214" t="s">
        <v>1734</v>
      </c>
      <c r="H168" s="215">
        <v>0.73699999999999999</v>
      </c>
      <c r="I168" s="227"/>
      <c r="J168" s="216">
        <f>ROUND(H168*I168,2)</f>
        <v>0</v>
      </c>
    </row>
    <row r="169" spans="4:10" x14ac:dyDescent="0.2">
      <c r="D169" s="217"/>
      <c r="E169" s="218"/>
      <c r="F169" s="438" t="s">
        <v>1749</v>
      </c>
      <c r="G169" s="439"/>
      <c r="H169" s="439"/>
      <c r="I169" s="439"/>
      <c r="J169" s="439"/>
    </row>
    <row r="170" spans="4:10" x14ac:dyDescent="0.2">
      <c r="D170" s="217"/>
      <c r="E170" s="218"/>
      <c r="F170" s="219" t="s">
        <v>1162</v>
      </c>
      <c r="G170" s="220"/>
      <c r="H170" s="221">
        <v>0.73699999999999999</v>
      </c>
      <c r="I170" s="222"/>
      <c r="J170" s="222"/>
    </row>
    <row r="171" spans="4:10" x14ac:dyDescent="0.2">
      <c r="D171" s="223"/>
      <c r="E171" s="224"/>
      <c r="F171" s="225"/>
      <c r="G171" s="226"/>
      <c r="H171" s="223"/>
      <c r="I171" s="223"/>
      <c r="J171" s="223"/>
    </row>
  </sheetData>
  <sheetProtection password="EF63" sheet="1" objects="1" scenarios="1"/>
  <autoFilter ref="C80:K84"/>
  <mergeCells count="25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F105:J105"/>
    <mergeCell ref="F114:J114"/>
    <mergeCell ref="F125:J125"/>
    <mergeCell ref="F128:J128"/>
    <mergeCell ref="F131:J131"/>
    <mergeCell ref="F138:J138"/>
    <mergeCell ref="F141:J141"/>
    <mergeCell ref="F144:J144"/>
    <mergeCell ref="F147:J147"/>
    <mergeCell ref="F152:J152"/>
    <mergeCell ref="F169:J169"/>
    <mergeCell ref="F155:J155"/>
    <mergeCell ref="F156:J156"/>
    <mergeCell ref="F159:J159"/>
    <mergeCell ref="F163:J163"/>
    <mergeCell ref="F166:J166"/>
  </mergeCell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8"/>
  <sheetViews>
    <sheetView showGridLines="0" topLeftCell="A67" workbookViewId="0">
      <selection activeCell="L166" sqref="L166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98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80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16.5" customHeight="1" x14ac:dyDescent="0.2">
      <c r="B9" s="15"/>
      <c r="E9" s="409" t="s">
        <v>1395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ROUND(J81,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ROUND((SUM(BE81:BE84)),  2)</f>
        <v>0</v>
      </c>
      <c r="I33" s="29">
        <v>0.21</v>
      </c>
      <c r="J33" s="28">
        <f>ROUND(((SUM(BE81:BE84))*I33),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ROUND((SUM(BF81:BF84)),  2)</f>
        <v>0</v>
      </c>
      <c r="I34" s="29">
        <v>0.12</v>
      </c>
      <c r="J34" s="28">
        <f>ROUND(((SUM(BF81:BF84))*I34),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ROUND((SUM(BG81:BG84)),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ROUND((SUM(BH81:BH84)),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ROUND((SUM(BI81:BI84)),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16.5" customHeight="1" x14ac:dyDescent="0.2">
      <c r="B50" s="15"/>
      <c r="E50" s="409" t="str">
        <f>E9</f>
        <v>2400927 - SO 07 Jednotná kanalizační přípojka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J81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115</v>
      </c>
      <c r="E60" s="47"/>
      <c r="F60" s="47"/>
      <c r="G60" s="47"/>
      <c r="H60" s="47"/>
      <c r="I60" s="47"/>
      <c r="J60" s="48">
        <f>J82</f>
        <v>0</v>
      </c>
      <c r="L60" s="45"/>
    </row>
    <row r="61" spans="2:47" s="49" customFormat="1" ht="19.899999999999999" customHeight="1" x14ac:dyDescent="0.2">
      <c r="B61" s="50"/>
      <c r="D61" s="51" t="s">
        <v>1389</v>
      </c>
      <c r="E61" s="52"/>
      <c r="F61" s="52"/>
      <c r="G61" s="52"/>
      <c r="H61" s="52"/>
      <c r="I61" s="52"/>
      <c r="J61" s="53">
        <f>J83</f>
        <v>0</v>
      </c>
      <c r="L61" s="50"/>
    </row>
    <row r="62" spans="2:47" s="14" customFormat="1" ht="21.75" customHeight="1" x14ac:dyDescent="0.2">
      <c r="B62" s="15"/>
      <c r="L62" s="15"/>
    </row>
    <row r="63" spans="2:47" s="14" customFormat="1" ht="6.95" customHeight="1" x14ac:dyDescent="0.2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5"/>
    </row>
    <row r="67" spans="2:20" s="14" customFormat="1" ht="6.95" customHeight="1" x14ac:dyDescent="0.2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5"/>
    </row>
    <row r="68" spans="2:20" s="14" customFormat="1" ht="24.95" customHeight="1" x14ac:dyDescent="0.2">
      <c r="B68" s="15"/>
      <c r="C68" s="11" t="s">
        <v>145</v>
      </c>
      <c r="L68" s="15"/>
    </row>
    <row r="69" spans="2:20" s="14" customFormat="1" ht="6.95" customHeight="1" x14ac:dyDescent="0.2">
      <c r="B69" s="15"/>
      <c r="L69" s="15"/>
    </row>
    <row r="70" spans="2:20" s="14" customFormat="1" ht="12" customHeight="1" x14ac:dyDescent="0.2">
      <c r="B70" s="15"/>
      <c r="C70" s="13" t="s">
        <v>15</v>
      </c>
      <c r="L70" s="15"/>
    </row>
    <row r="71" spans="2:20" s="14" customFormat="1" ht="26.25" customHeight="1" x14ac:dyDescent="0.2">
      <c r="B71" s="15"/>
      <c r="E71" s="434" t="str">
        <f>E7</f>
        <v>Revitalizace bytového domu Pod lesem v Odrách-neuznatelné náklady</v>
      </c>
      <c r="F71" s="435"/>
      <c r="G71" s="435"/>
      <c r="H71" s="435"/>
      <c r="L71" s="15"/>
    </row>
    <row r="72" spans="2:20" s="14" customFormat="1" ht="12" customHeight="1" x14ac:dyDescent="0.2">
      <c r="B72" s="15"/>
      <c r="C72" s="13" t="s">
        <v>109</v>
      </c>
      <c r="L72" s="15"/>
    </row>
    <row r="73" spans="2:20" s="14" customFormat="1" ht="16.5" customHeight="1" x14ac:dyDescent="0.2">
      <c r="B73" s="15"/>
      <c r="E73" s="409" t="str">
        <f>E9</f>
        <v>2400927 - SO 07 Jednotná kanalizační přípojka</v>
      </c>
      <c r="F73" s="433"/>
      <c r="G73" s="433"/>
      <c r="H73" s="433"/>
      <c r="L73" s="15"/>
    </row>
    <row r="74" spans="2:20" s="14" customFormat="1" ht="6.95" customHeight="1" x14ac:dyDescent="0.2">
      <c r="B74" s="15"/>
      <c r="L74" s="15"/>
    </row>
    <row r="75" spans="2:20" s="14" customFormat="1" ht="12" customHeight="1" x14ac:dyDescent="0.2">
      <c r="B75" s="15"/>
      <c r="C75" s="13" t="s">
        <v>20</v>
      </c>
      <c r="F75" s="16" t="str">
        <f>F12</f>
        <v>Odry parc.č.1083, k.ú.Odry</v>
      </c>
      <c r="I75" s="13" t="s">
        <v>22</v>
      </c>
      <c r="J75" s="17">
        <f>IF(J12="","",J12)</f>
        <v>45755</v>
      </c>
      <c r="L75" s="15"/>
    </row>
    <row r="76" spans="2:20" s="14" customFormat="1" ht="6.95" customHeight="1" x14ac:dyDescent="0.2">
      <c r="B76" s="15"/>
      <c r="L76" s="15"/>
    </row>
    <row r="77" spans="2:20" s="14" customFormat="1" ht="15.2" customHeight="1" x14ac:dyDescent="0.2">
      <c r="B77" s="15"/>
      <c r="C77" s="13" t="s">
        <v>25</v>
      </c>
      <c r="F77" s="16" t="str">
        <f>E15</f>
        <v>Město Odry</v>
      </c>
      <c r="I77" s="13" t="s">
        <v>31</v>
      </c>
      <c r="J77" s="22" t="str">
        <f>E21</f>
        <v>Projekce Guňka s.r.o.</v>
      </c>
      <c r="L77" s="15"/>
    </row>
    <row r="78" spans="2:20" s="14" customFormat="1" ht="15.2" customHeight="1" x14ac:dyDescent="0.2">
      <c r="B78" s="15"/>
      <c r="C78" s="13" t="s">
        <v>29</v>
      </c>
      <c r="F78" s="16" t="str">
        <f>IF(E18="","",E18)</f>
        <v xml:space="preserve"> </v>
      </c>
      <c r="I78" s="13" t="s">
        <v>34</v>
      </c>
      <c r="J78" s="22" t="str">
        <f>E24</f>
        <v>Anna Mužná</v>
      </c>
      <c r="L78" s="15"/>
    </row>
    <row r="79" spans="2:20" s="14" customFormat="1" ht="10.35" customHeight="1" x14ac:dyDescent="0.2">
      <c r="B79" s="15"/>
      <c r="L79" s="15"/>
    </row>
    <row r="80" spans="2:20" s="54" customFormat="1" ht="29.25" customHeight="1" x14ac:dyDescent="0.2">
      <c r="B80" s="55"/>
      <c r="C80" s="56" t="s">
        <v>146</v>
      </c>
      <c r="D80" s="57" t="s">
        <v>57</v>
      </c>
      <c r="E80" s="57" t="s">
        <v>53</v>
      </c>
      <c r="F80" s="57" t="s">
        <v>54</v>
      </c>
      <c r="G80" s="57" t="s">
        <v>147</v>
      </c>
      <c r="H80" s="57" t="s">
        <v>148</v>
      </c>
      <c r="I80" s="57" t="s">
        <v>149</v>
      </c>
      <c r="J80" s="57" t="s">
        <v>113</v>
      </c>
      <c r="K80" s="58" t="s">
        <v>150</v>
      </c>
      <c r="L80" s="55"/>
      <c r="M80" s="59" t="s">
        <v>3</v>
      </c>
      <c r="N80" s="60" t="s">
        <v>42</v>
      </c>
      <c r="O80" s="60" t="s">
        <v>151</v>
      </c>
      <c r="P80" s="60" t="s">
        <v>152</v>
      </c>
      <c r="Q80" s="60" t="s">
        <v>153</v>
      </c>
      <c r="R80" s="60" t="s">
        <v>154</v>
      </c>
      <c r="S80" s="60" t="s">
        <v>155</v>
      </c>
      <c r="T80" s="61" t="s">
        <v>156</v>
      </c>
    </row>
    <row r="81" spans="2:65" s="14" customFormat="1" ht="22.9" customHeight="1" x14ac:dyDescent="0.25">
      <c r="B81" s="15"/>
      <c r="C81" s="62" t="s">
        <v>157</v>
      </c>
      <c r="J81" s="63">
        <f>BK81</f>
        <v>0</v>
      </c>
      <c r="L81" s="15"/>
      <c r="M81" s="64"/>
      <c r="N81" s="23"/>
      <c r="O81" s="23"/>
      <c r="P81" s="65">
        <f>P82</f>
        <v>0</v>
      </c>
      <c r="Q81" s="23"/>
      <c r="R81" s="65">
        <f>R82</f>
        <v>0</v>
      </c>
      <c r="S81" s="23"/>
      <c r="T81" s="66">
        <f>T82</f>
        <v>0</v>
      </c>
      <c r="AT81" s="7" t="s">
        <v>71</v>
      </c>
      <c r="AU81" s="7" t="s">
        <v>114</v>
      </c>
      <c r="BK81" s="67">
        <f>BK82</f>
        <v>0</v>
      </c>
    </row>
    <row r="82" spans="2:65" s="68" customFormat="1" ht="25.9" customHeight="1" x14ac:dyDescent="0.2">
      <c r="B82" s="69"/>
      <c r="D82" s="70" t="s">
        <v>71</v>
      </c>
      <c r="E82" s="71" t="s">
        <v>158</v>
      </c>
      <c r="F82" s="71" t="s">
        <v>159</v>
      </c>
      <c r="J82" s="72">
        <f>BK82</f>
        <v>0</v>
      </c>
      <c r="L82" s="69"/>
      <c r="M82" s="73"/>
      <c r="P82" s="74">
        <f>P83</f>
        <v>0</v>
      </c>
      <c r="R82" s="74">
        <f>R83</f>
        <v>0</v>
      </c>
      <c r="T82" s="75">
        <f>T83</f>
        <v>0</v>
      </c>
      <c r="AR82" s="70" t="s">
        <v>80</v>
      </c>
      <c r="AT82" s="76" t="s">
        <v>71</v>
      </c>
      <c r="AU82" s="76" t="s">
        <v>72</v>
      </c>
      <c r="AY82" s="70" t="s">
        <v>160</v>
      </c>
      <c r="BK82" s="77">
        <f>BK83</f>
        <v>0</v>
      </c>
    </row>
    <row r="83" spans="2:65" s="68" customFormat="1" ht="22.9" customHeight="1" x14ac:dyDescent="0.2">
      <c r="B83" s="69"/>
      <c r="D83" s="70" t="s">
        <v>71</v>
      </c>
      <c r="E83" s="78" t="s">
        <v>216</v>
      </c>
      <c r="F83" s="78" t="s">
        <v>1390</v>
      </c>
      <c r="J83" s="79">
        <f>BK83</f>
        <v>0</v>
      </c>
      <c r="L83" s="69"/>
      <c r="M83" s="73"/>
      <c r="P83" s="74">
        <f>P84</f>
        <v>0</v>
      </c>
      <c r="R83" s="74">
        <f>R84</f>
        <v>0</v>
      </c>
      <c r="T83" s="75">
        <f>T84</f>
        <v>0</v>
      </c>
      <c r="AR83" s="70" t="s">
        <v>80</v>
      </c>
      <c r="AT83" s="76" t="s">
        <v>71</v>
      </c>
      <c r="AU83" s="76" t="s">
        <v>80</v>
      </c>
      <c r="AY83" s="70" t="s">
        <v>160</v>
      </c>
      <c r="BK83" s="77">
        <f>BK84</f>
        <v>0</v>
      </c>
    </row>
    <row r="84" spans="2:65" s="14" customFormat="1" ht="30.75" customHeight="1" x14ac:dyDescent="0.2">
      <c r="B84" s="15"/>
      <c r="C84" s="80" t="s">
        <v>80</v>
      </c>
      <c r="D84" s="80" t="s">
        <v>162</v>
      </c>
      <c r="E84" s="81" t="s">
        <v>1391</v>
      </c>
      <c r="F84" s="82" t="s">
        <v>1879</v>
      </c>
      <c r="G84" s="83" t="s">
        <v>3</v>
      </c>
      <c r="H84" s="84">
        <v>1</v>
      </c>
      <c r="I84" s="85">
        <f>J87+J120+J134+J147+J150+J158</f>
        <v>0</v>
      </c>
      <c r="J84" s="85">
        <f>ROUND(I84*H84,2)</f>
        <v>0</v>
      </c>
      <c r="K84" s="82" t="s">
        <v>3</v>
      </c>
      <c r="L84" s="15"/>
      <c r="M84" s="200" t="s">
        <v>3</v>
      </c>
      <c r="N84" s="201" t="s">
        <v>44</v>
      </c>
      <c r="O84" s="202">
        <v>0</v>
      </c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90" t="s">
        <v>167</v>
      </c>
      <c r="AT84" s="90" t="s">
        <v>162</v>
      </c>
      <c r="AU84" s="90" t="s">
        <v>85</v>
      </c>
      <c r="AY84" s="7" t="s">
        <v>160</v>
      </c>
      <c r="BE84" s="91">
        <f>IF(N84="základní",J84,0)</f>
        <v>0</v>
      </c>
      <c r="BF84" s="91">
        <f>IF(N84="snížená",J84,0)</f>
        <v>0</v>
      </c>
      <c r="BG84" s="91">
        <f>IF(N84="zákl. přenesená",J84,0)</f>
        <v>0</v>
      </c>
      <c r="BH84" s="91">
        <f>IF(N84="sníž. přenesená",J84,0)</f>
        <v>0</v>
      </c>
      <c r="BI84" s="91">
        <f>IF(N84="nulová",J84,0)</f>
        <v>0</v>
      </c>
      <c r="BJ84" s="7" t="s">
        <v>85</v>
      </c>
      <c r="BK84" s="91">
        <f>ROUND(I84*H84,2)</f>
        <v>0</v>
      </c>
      <c r="BL84" s="7" t="s">
        <v>167</v>
      </c>
      <c r="BM84" s="90" t="s">
        <v>1396</v>
      </c>
    </row>
    <row r="85" spans="2:65" s="14" customFormat="1" ht="6.95" customHeight="1" x14ac:dyDescent="0.2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5"/>
    </row>
    <row r="87" spans="2:65" ht="12.75" x14ac:dyDescent="0.2">
      <c r="D87" s="204" t="s">
        <v>1677</v>
      </c>
      <c r="E87" s="205" t="s">
        <v>80</v>
      </c>
      <c r="F87" s="206" t="s">
        <v>161</v>
      </c>
      <c r="G87" s="207"/>
      <c r="H87" s="208"/>
      <c r="I87" s="209"/>
      <c r="J87" s="210">
        <f>SUMIF(AJ88:AJ119,"&lt;&gt;NOR",J88:J119)</f>
        <v>0</v>
      </c>
    </row>
    <row r="88" spans="2:65" x14ac:dyDescent="0.2">
      <c r="D88" s="211">
        <v>1</v>
      </c>
      <c r="E88" s="212" t="s">
        <v>1782</v>
      </c>
      <c r="F88" s="213" t="s">
        <v>1783</v>
      </c>
      <c r="G88" s="214" t="s">
        <v>212</v>
      </c>
      <c r="H88" s="215">
        <v>1.8425</v>
      </c>
      <c r="I88" s="227"/>
      <c r="J88" s="216">
        <f>ROUND(H88*I88,2)</f>
        <v>0</v>
      </c>
    </row>
    <row r="89" spans="2:65" x14ac:dyDescent="0.2">
      <c r="D89" s="217"/>
      <c r="E89" s="218"/>
      <c r="F89" s="219" t="s">
        <v>1784</v>
      </c>
      <c r="G89" s="220"/>
      <c r="H89" s="221">
        <v>1.8425</v>
      </c>
      <c r="I89" s="228"/>
      <c r="J89" s="222"/>
    </row>
    <row r="90" spans="2:65" x14ac:dyDescent="0.2">
      <c r="D90" s="211">
        <v>2</v>
      </c>
      <c r="E90" s="212" t="s">
        <v>1678</v>
      </c>
      <c r="F90" s="213" t="s">
        <v>1679</v>
      </c>
      <c r="G90" s="214" t="s">
        <v>165</v>
      </c>
      <c r="H90" s="215">
        <v>10.84864</v>
      </c>
      <c r="I90" s="227"/>
      <c r="J90" s="216">
        <f>ROUND(H90*I90,2)</f>
        <v>0</v>
      </c>
    </row>
    <row r="91" spans="2:65" x14ac:dyDescent="0.2">
      <c r="D91" s="217"/>
      <c r="E91" s="218"/>
      <c r="F91" s="219" t="s">
        <v>1785</v>
      </c>
      <c r="G91" s="220"/>
      <c r="H91" s="221">
        <v>10.84864</v>
      </c>
      <c r="I91" s="228"/>
      <c r="J91" s="222"/>
    </row>
    <row r="92" spans="2:65" x14ac:dyDescent="0.2">
      <c r="D92" s="211">
        <v>3</v>
      </c>
      <c r="E92" s="212" t="s">
        <v>1786</v>
      </c>
      <c r="F92" s="213" t="s">
        <v>1787</v>
      </c>
      <c r="G92" s="214" t="s">
        <v>212</v>
      </c>
      <c r="H92" s="215">
        <v>29.48</v>
      </c>
      <c r="I92" s="227"/>
      <c r="J92" s="216">
        <f>ROUND(H92*I92,2)</f>
        <v>0</v>
      </c>
    </row>
    <row r="93" spans="2:65" x14ac:dyDescent="0.2">
      <c r="D93" s="217"/>
      <c r="E93" s="218"/>
      <c r="F93" s="219" t="s">
        <v>1788</v>
      </c>
      <c r="G93" s="220"/>
      <c r="H93" s="221">
        <v>29.48</v>
      </c>
      <c r="I93" s="228"/>
      <c r="J93" s="222"/>
    </row>
    <row r="94" spans="2:65" x14ac:dyDescent="0.2">
      <c r="D94" s="211">
        <v>4</v>
      </c>
      <c r="E94" s="212" t="s">
        <v>1789</v>
      </c>
      <c r="F94" s="213" t="s">
        <v>1790</v>
      </c>
      <c r="G94" s="214" t="s">
        <v>212</v>
      </c>
      <c r="H94" s="215">
        <v>29.48</v>
      </c>
      <c r="I94" s="227"/>
      <c r="J94" s="216">
        <f>ROUND(H94*I94,2)</f>
        <v>0</v>
      </c>
    </row>
    <row r="95" spans="2:65" x14ac:dyDescent="0.2">
      <c r="D95" s="217"/>
      <c r="E95" s="218"/>
      <c r="F95" s="219" t="s">
        <v>1788</v>
      </c>
      <c r="G95" s="220"/>
      <c r="H95" s="221">
        <v>29.48</v>
      </c>
      <c r="I95" s="228"/>
      <c r="J95" s="222"/>
    </row>
    <row r="96" spans="2:65" x14ac:dyDescent="0.2">
      <c r="D96" s="211">
        <v>5</v>
      </c>
      <c r="E96" s="212" t="s">
        <v>1686</v>
      </c>
      <c r="F96" s="213" t="s">
        <v>1687</v>
      </c>
      <c r="G96" s="214" t="s">
        <v>165</v>
      </c>
      <c r="H96" s="215">
        <v>14.10323</v>
      </c>
      <c r="I96" s="227"/>
      <c r="J96" s="216">
        <f>ROUND(H96*I96,2)</f>
        <v>0</v>
      </c>
    </row>
    <row r="97" spans="4:10" x14ac:dyDescent="0.2">
      <c r="D97" s="217"/>
      <c r="E97" s="218"/>
      <c r="F97" s="219" t="s">
        <v>1791</v>
      </c>
      <c r="G97" s="220"/>
      <c r="H97" s="221">
        <v>14.10323</v>
      </c>
      <c r="I97" s="228"/>
      <c r="J97" s="222"/>
    </row>
    <row r="98" spans="4:10" x14ac:dyDescent="0.2">
      <c r="D98" s="211">
        <v>6</v>
      </c>
      <c r="E98" s="212" t="s">
        <v>1689</v>
      </c>
      <c r="F98" s="213" t="s">
        <v>1690</v>
      </c>
      <c r="G98" s="214" t="s">
        <v>165</v>
      </c>
      <c r="H98" s="215">
        <v>14.10323</v>
      </c>
      <c r="I98" s="227"/>
      <c r="J98" s="216">
        <f>ROUND(H98*I98,2)</f>
        <v>0</v>
      </c>
    </row>
    <row r="99" spans="4:10" x14ac:dyDescent="0.2">
      <c r="D99" s="217"/>
      <c r="E99" s="218"/>
      <c r="F99" s="219" t="s">
        <v>1791</v>
      </c>
      <c r="G99" s="220"/>
      <c r="H99" s="221">
        <v>14.10323</v>
      </c>
      <c r="I99" s="228"/>
      <c r="J99" s="222"/>
    </row>
    <row r="100" spans="4:10" x14ac:dyDescent="0.2">
      <c r="D100" s="211">
        <v>7</v>
      </c>
      <c r="E100" s="212" t="s">
        <v>1691</v>
      </c>
      <c r="F100" s="213" t="s">
        <v>1692</v>
      </c>
      <c r="G100" s="214" t="s">
        <v>165</v>
      </c>
      <c r="H100" s="215">
        <v>1.4150400000000001</v>
      </c>
      <c r="I100" s="227"/>
      <c r="J100" s="216">
        <f>ROUND(H100*I100,2)</f>
        <v>0</v>
      </c>
    </row>
    <row r="101" spans="4:10" x14ac:dyDescent="0.2">
      <c r="D101" s="217"/>
      <c r="E101" s="218"/>
      <c r="F101" s="219" t="s">
        <v>1792</v>
      </c>
      <c r="G101" s="220"/>
      <c r="H101" s="221">
        <v>1.4150400000000001</v>
      </c>
      <c r="I101" s="228"/>
      <c r="J101" s="222"/>
    </row>
    <row r="102" spans="4:10" x14ac:dyDescent="0.2">
      <c r="D102" s="211">
        <v>8</v>
      </c>
      <c r="E102" s="212" t="s">
        <v>1694</v>
      </c>
      <c r="F102" s="213" t="s">
        <v>1695</v>
      </c>
      <c r="G102" s="214" t="s">
        <v>165</v>
      </c>
      <c r="H102" s="215">
        <v>1.4150400000000001</v>
      </c>
      <c r="I102" s="227"/>
      <c r="J102" s="216">
        <f>ROUND(H102*I102,2)</f>
        <v>0</v>
      </c>
    </row>
    <row r="103" spans="4:10" x14ac:dyDescent="0.2">
      <c r="D103" s="217"/>
      <c r="E103" s="218"/>
      <c r="F103" s="219" t="s">
        <v>1792</v>
      </c>
      <c r="G103" s="220"/>
      <c r="H103" s="221">
        <v>1.4150400000000001</v>
      </c>
      <c r="I103" s="228"/>
      <c r="J103" s="222"/>
    </row>
    <row r="104" spans="4:10" x14ac:dyDescent="0.2">
      <c r="D104" s="211">
        <v>9</v>
      </c>
      <c r="E104" s="212" t="s">
        <v>1696</v>
      </c>
      <c r="F104" s="213" t="s">
        <v>1697</v>
      </c>
      <c r="G104" s="214" t="s">
        <v>165</v>
      </c>
      <c r="H104" s="215">
        <v>14.10323</v>
      </c>
      <c r="I104" s="227"/>
      <c r="J104" s="216">
        <f>ROUND(H104*I104,2)</f>
        <v>0</v>
      </c>
    </row>
    <row r="105" spans="4:10" x14ac:dyDescent="0.2">
      <c r="D105" s="217"/>
      <c r="E105" s="218"/>
      <c r="F105" s="219" t="s">
        <v>1791</v>
      </c>
      <c r="G105" s="220"/>
      <c r="H105" s="221">
        <v>14.10323</v>
      </c>
      <c r="I105" s="228"/>
      <c r="J105" s="222"/>
    </row>
    <row r="106" spans="4:10" x14ac:dyDescent="0.2">
      <c r="D106" s="211">
        <v>10</v>
      </c>
      <c r="E106" s="212" t="s">
        <v>1698</v>
      </c>
      <c r="F106" s="213" t="s">
        <v>1699</v>
      </c>
      <c r="G106" s="214" t="s">
        <v>165</v>
      </c>
      <c r="H106" s="215">
        <v>12.688190000000001</v>
      </c>
      <c r="I106" s="227"/>
      <c r="J106" s="216">
        <f>ROUND(H106*I106,2)</f>
        <v>0</v>
      </c>
    </row>
    <row r="107" spans="4:10" x14ac:dyDescent="0.2">
      <c r="D107" s="217"/>
      <c r="E107" s="218"/>
      <c r="F107" s="438" t="s">
        <v>1700</v>
      </c>
      <c r="G107" s="439"/>
      <c r="H107" s="439"/>
      <c r="I107" s="439"/>
      <c r="J107" s="439"/>
    </row>
    <row r="108" spans="4:10" x14ac:dyDescent="0.2">
      <c r="D108" s="217"/>
      <c r="E108" s="218"/>
      <c r="F108" s="219" t="s">
        <v>1793</v>
      </c>
      <c r="G108" s="220"/>
      <c r="H108" s="221">
        <v>12.688190000000001</v>
      </c>
      <c r="I108" s="222"/>
      <c r="J108" s="222"/>
    </row>
    <row r="109" spans="4:10" ht="22.5" x14ac:dyDescent="0.2">
      <c r="D109" s="211">
        <v>11</v>
      </c>
      <c r="E109" s="212" t="s">
        <v>1702</v>
      </c>
      <c r="F109" s="213" t="s">
        <v>1703</v>
      </c>
      <c r="G109" s="214" t="s">
        <v>165</v>
      </c>
      <c r="H109" s="215">
        <v>1.4150400000000001</v>
      </c>
      <c r="I109" s="227"/>
      <c r="J109" s="216">
        <f>ROUND(H109*I109,2)</f>
        <v>0</v>
      </c>
    </row>
    <row r="110" spans="4:10" x14ac:dyDescent="0.2">
      <c r="D110" s="217"/>
      <c r="E110" s="218"/>
      <c r="F110" s="219" t="s">
        <v>1792</v>
      </c>
      <c r="G110" s="220"/>
      <c r="H110" s="221">
        <v>1.4150400000000001</v>
      </c>
      <c r="I110" s="228"/>
      <c r="J110" s="222"/>
    </row>
    <row r="111" spans="4:10" ht="22.5" x14ac:dyDescent="0.2">
      <c r="D111" s="211">
        <v>12</v>
      </c>
      <c r="E111" s="212" t="s">
        <v>1704</v>
      </c>
      <c r="F111" s="213" t="s">
        <v>1705</v>
      </c>
      <c r="G111" s="214" t="s">
        <v>198</v>
      </c>
      <c r="H111" s="215">
        <v>2.5470700000000002</v>
      </c>
      <c r="I111" s="227"/>
      <c r="J111" s="216">
        <f>ROUND(H111*I111,2)</f>
        <v>0</v>
      </c>
    </row>
    <row r="112" spans="4:10" x14ac:dyDescent="0.2">
      <c r="D112" s="217"/>
      <c r="E112" s="218"/>
      <c r="F112" s="219" t="s">
        <v>1794</v>
      </c>
      <c r="G112" s="220"/>
      <c r="H112" s="221">
        <v>2.5470700000000002</v>
      </c>
      <c r="I112" s="228"/>
      <c r="J112" s="222"/>
    </row>
    <row r="113" spans="4:10" ht="22.5" x14ac:dyDescent="0.2">
      <c r="D113" s="211">
        <v>13</v>
      </c>
      <c r="E113" s="212" t="s">
        <v>1707</v>
      </c>
      <c r="F113" s="213" t="s">
        <v>1708</v>
      </c>
      <c r="G113" s="214" t="s">
        <v>165</v>
      </c>
      <c r="H113" s="215">
        <v>1.4150400000000001</v>
      </c>
      <c r="I113" s="227"/>
      <c r="J113" s="216">
        <f>ROUND(H113*I113,2)</f>
        <v>0</v>
      </c>
    </row>
    <row r="114" spans="4:10" x14ac:dyDescent="0.2">
      <c r="D114" s="217"/>
      <c r="E114" s="218"/>
      <c r="F114" s="219" t="s">
        <v>1792</v>
      </c>
      <c r="G114" s="220"/>
      <c r="H114" s="221">
        <v>1.4150400000000001</v>
      </c>
      <c r="I114" s="228"/>
      <c r="J114" s="222"/>
    </row>
    <row r="115" spans="4:10" x14ac:dyDescent="0.2">
      <c r="D115" s="211">
        <v>14</v>
      </c>
      <c r="E115" s="212" t="s">
        <v>1709</v>
      </c>
      <c r="F115" s="213" t="s">
        <v>1710</v>
      </c>
      <c r="G115" s="214" t="s">
        <v>1711</v>
      </c>
      <c r="H115" s="215">
        <v>0.11792</v>
      </c>
      <c r="I115" s="227"/>
      <c r="J115" s="216">
        <f>ROUND(H115*I115,2)</f>
        <v>0</v>
      </c>
    </row>
    <row r="116" spans="4:10" x14ac:dyDescent="0.2">
      <c r="D116" s="217"/>
      <c r="E116" s="218"/>
      <c r="F116" s="438" t="s">
        <v>1712</v>
      </c>
      <c r="G116" s="439"/>
      <c r="H116" s="439"/>
      <c r="I116" s="439"/>
      <c r="J116" s="439"/>
    </row>
    <row r="117" spans="4:10" x14ac:dyDescent="0.2">
      <c r="D117" s="217"/>
      <c r="E117" s="218"/>
      <c r="F117" s="219" t="s">
        <v>1795</v>
      </c>
      <c r="G117" s="220"/>
      <c r="H117" s="221">
        <v>0.11792</v>
      </c>
      <c r="I117" s="222"/>
      <c r="J117" s="222"/>
    </row>
    <row r="118" spans="4:10" x14ac:dyDescent="0.2">
      <c r="D118" s="211">
        <v>15</v>
      </c>
      <c r="E118" s="212" t="s">
        <v>1714</v>
      </c>
      <c r="F118" s="213" t="s">
        <v>1715</v>
      </c>
      <c r="G118" s="214" t="s">
        <v>397</v>
      </c>
      <c r="H118" s="215">
        <v>11.792</v>
      </c>
      <c r="I118" s="227"/>
      <c r="J118" s="216">
        <f>ROUND(H118*I118,2)</f>
        <v>0</v>
      </c>
    </row>
    <row r="119" spans="4:10" x14ac:dyDescent="0.2">
      <c r="D119" s="217"/>
      <c r="E119" s="218"/>
      <c r="F119" s="219" t="s">
        <v>1796</v>
      </c>
      <c r="G119" s="220"/>
      <c r="H119" s="221">
        <v>11.792</v>
      </c>
      <c r="I119" s="222"/>
      <c r="J119" s="222"/>
    </row>
    <row r="120" spans="4:10" ht="12.75" x14ac:dyDescent="0.2">
      <c r="D120" s="204" t="s">
        <v>1677</v>
      </c>
      <c r="E120" s="205" t="s">
        <v>195</v>
      </c>
      <c r="F120" s="206" t="s">
        <v>1797</v>
      </c>
      <c r="G120" s="207"/>
      <c r="H120" s="208"/>
      <c r="I120" s="209"/>
      <c r="J120" s="210">
        <f>SUMIF(AJ121:AJ133,"&lt;&gt;NOR",J121:J133)</f>
        <v>0</v>
      </c>
    </row>
    <row r="121" spans="4:10" x14ac:dyDescent="0.2">
      <c r="D121" s="211">
        <v>16</v>
      </c>
      <c r="E121" s="212" t="s">
        <v>1798</v>
      </c>
      <c r="F121" s="213" t="s">
        <v>1799</v>
      </c>
      <c r="G121" s="214" t="s">
        <v>212</v>
      </c>
      <c r="H121" s="215">
        <v>2.2109999999999999</v>
      </c>
      <c r="I121" s="227"/>
      <c r="J121" s="216">
        <f>ROUND(H121*I121,2)</f>
        <v>0</v>
      </c>
    </row>
    <row r="122" spans="4:10" x14ac:dyDescent="0.2">
      <c r="D122" s="217"/>
      <c r="E122" s="218"/>
      <c r="F122" s="219" t="s">
        <v>1725</v>
      </c>
      <c r="G122" s="220"/>
      <c r="H122" s="221">
        <v>2.2109999999999999</v>
      </c>
      <c r="I122" s="228"/>
      <c r="J122" s="222"/>
    </row>
    <row r="123" spans="4:10" x14ac:dyDescent="0.2">
      <c r="D123" s="211">
        <v>17</v>
      </c>
      <c r="E123" s="212" t="s">
        <v>1800</v>
      </c>
      <c r="F123" s="213" t="s">
        <v>1801</v>
      </c>
      <c r="G123" s="214" t="s">
        <v>212</v>
      </c>
      <c r="H123" s="215">
        <v>4.4219999999999997</v>
      </c>
      <c r="I123" s="227"/>
      <c r="J123" s="216">
        <f>ROUND(H123*I123,2)</f>
        <v>0</v>
      </c>
    </row>
    <row r="124" spans="4:10" x14ac:dyDescent="0.2">
      <c r="D124" s="217"/>
      <c r="E124" s="218"/>
      <c r="F124" s="219" t="s">
        <v>1802</v>
      </c>
      <c r="G124" s="220"/>
      <c r="H124" s="221">
        <v>4.4219999999999997</v>
      </c>
      <c r="I124" s="228"/>
      <c r="J124" s="222"/>
    </row>
    <row r="125" spans="4:10" x14ac:dyDescent="0.2">
      <c r="D125" s="211">
        <v>18</v>
      </c>
      <c r="E125" s="212" t="s">
        <v>1803</v>
      </c>
      <c r="F125" s="213" t="s">
        <v>1804</v>
      </c>
      <c r="G125" s="214" t="s">
        <v>212</v>
      </c>
      <c r="H125" s="215">
        <v>2.2109999999999999</v>
      </c>
      <c r="I125" s="227"/>
      <c r="J125" s="216">
        <f>ROUND(H125*I125,2)</f>
        <v>0</v>
      </c>
    </row>
    <row r="126" spans="4:10" x14ac:dyDescent="0.2">
      <c r="D126" s="217"/>
      <c r="E126" s="218"/>
      <c r="F126" s="219" t="s">
        <v>1725</v>
      </c>
      <c r="G126" s="220"/>
      <c r="H126" s="221">
        <v>2.2109999999999999</v>
      </c>
      <c r="I126" s="228"/>
      <c r="J126" s="222"/>
    </row>
    <row r="127" spans="4:10" x14ac:dyDescent="0.2">
      <c r="D127" s="211">
        <v>19</v>
      </c>
      <c r="E127" s="212" t="s">
        <v>1805</v>
      </c>
      <c r="F127" s="213" t="s">
        <v>1806</v>
      </c>
      <c r="G127" s="214" t="s">
        <v>212</v>
      </c>
      <c r="H127" s="215">
        <v>1.8425</v>
      </c>
      <c r="I127" s="227"/>
      <c r="J127" s="216">
        <f>ROUND(H127*I127,2)</f>
        <v>0</v>
      </c>
    </row>
    <row r="128" spans="4:10" x14ac:dyDescent="0.2">
      <c r="D128" s="217"/>
      <c r="E128" s="218"/>
      <c r="F128" s="438" t="s">
        <v>1807</v>
      </c>
      <c r="G128" s="439"/>
      <c r="H128" s="439"/>
      <c r="I128" s="439"/>
      <c r="J128" s="439"/>
    </row>
    <row r="129" spans="4:10" x14ac:dyDescent="0.2">
      <c r="D129" s="217"/>
      <c r="E129" s="218"/>
      <c r="F129" s="436" t="s">
        <v>1808</v>
      </c>
      <c r="G129" s="437"/>
      <c r="H129" s="437"/>
      <c r="I129" s="437"/>
      <c r="J129" s="437"/>
    </row>
    <row r="130" spans="4:10" x14ac:dyDescent="0.2">
      <c r="D130" s="217"/>
      <c r="E130" s="218"/>
      <c r="F130" s="436" t="s">
        <v>1809</v>
      </c>
      <c r="G130" s="437"/>
      <c r="H130" s="437"/>
      <c r="I130" s="437"/>
      <c r="J130" s="437"/>
    </row>
    <row r="131" spans="4:10" x14ac:dyDescent="0.2">
      <c r="D131" s="217"/>
      <c r="E131" s="218"/>
      <c r="F131" s="436" t="s">
        <v>1810</v>
      </c>
      <c r="G131" s="437"/>
      <c r="H131" s="437"/>
      <c r="I131" s="437"/>
      <c r="J131" s="437"/>
    </row>
    <row r="132" spans="4:10" x14ac:dyDescent="0.2">
      <c r="D132" s="217"/>
      <c r="E132" s="218"/>
      <c r="F132" s="436" t="s">
        <v>1811</v>
      </c>
      <c r="G132" s="437"/>
      <c r="H132" s="437"/>
      <c r="I132" s="437"/>
      <c r="J132" s="437"/>
    </row>
    <row r="133" spans="4:10" x14ac:dyDescent="0.2">
      <c r="D133" s="217"/>
      <c r="E133" s="218"/>
      <c r="F133" s="219" t="s">
        <v>1784</v>
      </c>
      <c r="G133" s="220"/>
      <c r="H133" s="221">
        <v>1.8425</v>
      </c>
      <c r="I133" s="222"/>
      <c r="J133" s="222"/>
    </row>
    <row r="134" spans="4:10" ht="12.75" x14ac:dyDescent="0.2">
      <c r="D134" s="204" t="s">
        <v>1677</v>
      </c>
      <c r="E134" s="205" t="s">
        <v>216</v>
      </c>
      <c r="F134" s="206" t="s">
        <v>1390</v>
      </c>
      <c r="G134" s="207"/>
      <c r="H134" s="208"/>
      <c r="I134" s="209"/>
      <c r="J134" s="210">
        <f>SUMIF(AJ135:AJ146,"&lt;&gt;NOR",J135:J146)</f>
        <v>0</v>
      </c>
    </row>
    <row r="135" spans="4:10" x14ac:dyDescent="0.2">
      <c r="D135" s="211">
        <v>20</v>
      </c>
      <c r="E135" s="212" t="s">
        <v>1812</v>
      </c>
      <c r="F135" s="213" t="s">
        <v>1813</v>
      </c>
      <c r="G135" s="214" t="s">
        <v>525</v>
      </c>
      <c r="H135" s="215">
        <v>0.73699999999999999</v>
      </c>
      <c r="I135" s="227"/>
      <c r="J135" s="216">
        <f>ROUND(H135*I135,2)</f>
        <v>0</v>
      </c>
    </row>
    <row r="136" spans="4:10" x14ac:dyDescent="0.2">
      <c r="D136" s="217"/>
      <c r="E136" s="218"/>
      <c r="F136" s="219" t="s">
        <v>1162</v>
      </c>
      <c r="G136" s="220"/>
      <c r="H136" s="221">
        <v>0.73699999999999999</v>
      </c>
      <c r="I136" s="222"/>
      <c r="J136" s="222"/>
    </row>
    <row r="137" spans="4:10" x14ac:dyDescent="0.2">
      <c r="D137" s="211">
        <v>21</v>
      </c>
      <c r="E137" s="212" t="s">
        <v>1717</v>
      </c>
      <c r="F137" s="213" t="s">
        <v>1718</v>
      </c>
      <c r="G137" s="214" t="s">
        <v>397</v>
      </c>
      <c r="H137" s="215">
        <v>4.1272000000000002</v>
      </c>
      <c r="I137" s="227"/>
      <c r="J137" s="216">
        <f>ROUND(H137*I137,2)</f>
        <v>0</v>
      </c>
    </row>
    <row r="138" spans="4:10" x14ac:dyDescent="0.2">
      <c r="D138" s="217"/>
      <c r="E138" s="218"/>
      <c r="F138" s="219" t="s">
        <v>1814</v>
      </c>
      <c r="G138" s="220"/>
      <c r="H138" s="221">
        <v>4.1272000000000002</v>
      </c>
      <c r="I138" s="222"/>
      <c r="J138" s="222"/>
    </row>
    <row r="139" spans="4:10" x14ac:dyDescent="0.2">
      <c r="D139" s="211">
        <v>22</v>
      </c>
      <c r="E139" s="212" t="s">
        <v>1815</v>
      </c>
      <c r="F139" s="213" t="s">
        <v>1816</v>
      </c>
      <c r="G139" s="214" t="s">
        <v>397</v>
      </c>
      <c r="H139" s="215">
        <v>4.1272000000000002</v>
      </c>
      <c r="I139" s="227"/>
      <c r="J139" s="216">
        <f>ROUND(H139*I139,2)</f>
        <v>0</v>
      </c>
    </row>
    <row r="140" spans="4:10" x14ac:dyDescent="0.2">
      <c r="D140" s="217"/>
      <c r="E140" s="218"/>
      <c r="F140" s="438" t="s">
        <v>1729</v>
      </c>
      <c r="G140" s="439"/>
      <c r="H140" s="439"/>
      <c r="I140" s="439"/>
      <c r="J140" s="439"/>
    </row>
    <row r="141" spans="4:10" x14ac:dyDescent="0.2">
      <c r="D141" s="217"/>
      <c r="E141" s="218"/>
      <c r="F141" s="219" t="s">
        <v>1814</v>
      </c>
      <c r="G141" s="220"/>
      <c r="H141" s="221">
        <v>4.1272000000000002</v>
      </c>
      <c r="I141" s="222"/>
      <c r="J141" s="222"/>
    </row>
    <row r="142" spans="4:10" x14ac:dyDescent="0.2">
      <c r="D142" s="211">
        <v>23</v>
      </c>
      <c r="E142" s="212" t="s">
        <v>1720</v>
      </c>
      <c r="F142" s="213" t="s">
        <v>1721</v>
      </c>
      <c r="G142" s="214" t="s">
        <v>397</v>
      </c>
      <c r="H142" s="215">
        <v>4.1272000000000002</v>
      </c>
      <c r="I142" s="227"/>
      <c r="J142" s="216">
        <f>ROUND(H142*I142,2)</f>
        <v>0</v>
      </c>
    </row>
    <row r="143" spans="4:10" x14ac:dyDescent="0.2">
      <c r="D143" s="217"/>
      <c r="E143" s="218"/>
      <c r="F143" s="219" t="s">
        <v>1814</v>
      </c>
      <c r="G143" s="220"/>
      <c r="H143" s="221">
        <v>4.1272000000000002</v>
      </c>
      <c r="I143" s="222"/>
      <c r="J143" s="222"/>
    </row>
    <row r="144" spans="4:10" ht="22.5" x14ac:dyDescent="0.2">
      <c r="D144" s="211">
        <v>24</v>
      </c>
      <c r="E144" s="212" t="s">
        <v>1817</v>
      </c>
      <c r="F144" s="213" t="s">
        <v>1818</v>
      </c>
      <c r="G144" s="214" t="s">
        <v>525</v>
      </c>
      <c r="H144" s="215">
        <v>0.73699999999999999</v>
      </c>
      <c r="I144" s="227"/>
      <c r="J144" s="216">
        <f>ROUND(H144*I144,2)</f>
        <v>0</v>
      </c>
    </row>
    <row r="145" spans="4:10" x14ac:dyDescent="0.2">
      <c r="D145" s="217"/>
      <c r="E145" s="218"/>
      <c r="F145" s="438" t="s">
        <v>1724</v>
      </c>
      <c r="G145" s="439"/>
      <c r="H145" s="439"/>
      <c r="I145" s="439"/>
      <c r="J145" s="439"/>
    </row>
    <row r="146" spans="4:10" x14ac:dyDescent="0.2">
      <c r="D146" s="217"/>
      <c r="E146" s="218"/>
      <c r="F146" s="219" t="s">
        <v>1162</v>
      </c>
      <c r="G146" s="220"/>
      <c r="H146" s="221">
        <v>0.73699999999999999</v>
      </c>
      <c r="I146" s="222"/>
      <c r="J146" s="222"/>
    </row>
    <row r="147" spans="4:10" ht="12.75" x14ac:dyDescent="0.2">
      <c r="D147" s="204" t="s">
        <v>1677</v>
      </c>
      <c r="E147" s="205" t="s">
        <v>1819</v>
      </c>
      <c r="F147" s="206" t="s">
        <v>1820</v>
      </c>
      <c r="G147" s="207"/>
      <c r="H147" s="208"/>
      <c r="I147" s="209"/>
      <c r="J147" s="210">
        <f>SUMIF(AJ148:AJ149,"&lt;&gt;NOR",J148:J149)</f>
        <v>0</v>
      </c>
    </row>
    <row r="148" spans="4:10" ht="22.5" x14ac:dyDescent="0.2">
      <c r="D148" s="211">
        <v>25</v>
      </c>
      <c r="E148" s="212" t="s">
        <v>1821</v>
      </c>
      <c r="F148" s="213" t="s">
        <v>1822</v>
      </c>
      <c r="G148" s="214" t="s">
        <v>198</v>
      </c>
      <c r="H148" s="215">
        <v>1.3081799999999999</v>
      </c>
      <c r="I148" s="227"/>
      <c r="J148" s="216">
        <f>ROUND(H148*I148,2)</f>
        <v>0</v>
      </c>
    </row>
    <row r="149" spans="4:10" x14ac:dyDescent="0.2">
      <c r="D149" s="217"/>
      <c r="E149" s="218"/>
      <c r="F149" s="219" t="s">
        <v>1823</v>
      </c>
      <c r="G149" s="220"/>
      <c r="H149" s="221">
        <v>1.3081799999999999</v>
      </c>
      <c r="I149" s="222"/>
      <c r="J149" s="222"/>
    </row>
    <row r="150" spans="4:10" ht="12.75" x14ac:dyDescent="0.2">
      <c r="D150" s="204" t="s">
        <v>1677</v>
      </c>
      <c r="E150" s="205" t="s">
        <v>1730</v>
      </c>
      <c r="F150" s="206" t="s">
        <v>1731</v>
      </c>
      <c r="G150" s="207"/>
      <c r="H150" s="208"/>
      <c r="I150" s="209"/>
      <c r="J150" s="210">
        <f>SUMIF(AJ151:AJ157,"&lt;&gt;NOR",J151:J157)</f>
        <v>0</v>
      </c>
    </row>
    <row r="151" spans="4:10" x14ac:dyDescent="0.2">
      <c r="D151" s="211">
        <v>26</v>
      </c>
      <c r="E151" s="212" t="s">
        <v>1732</v>
      </c>
      <c r="F151" s="213" t="s">
        <v>1733</v>
      </c>
      <c r="G151" s="214" t="s">
        <v>1734</v>
      </c>
      <c r="H151" s="215">
        <v>0.73699999999999999</v>
      </c>
      <c r="I151" s="227"/>
      <c r="J151" s="216">
        <f>ROUND(H151*I151,2)</f>
        <v>0</v>
      </c>
    </row>
    <row r="152" spans="4:10" x14ac:dyDescent="0.2">
      <c r="D152" s="217"/>
      <c r="E152" s="218"/>
      <c r="F152" s="438" t="s">
        <v>1735</v>
      </c>
      <c r="G152" s="439"/>
      <c r="H152" s="439"/>
      <c r="I152" s="439"/>
      <c r="J152" s="439"/>
    </row>
    <row r="153" spans="4:10" x14ac:dyDescent="0.2">
      <c r="D153" s="217"/>
      <c r="E153" s="218"/>
      <c r="F153" s="436" t="s">
        <v>1736</v>
      </c>
      <c r="G153" s="437"/>
      <c r="H153" s="437"/>
      <c r="I153" s="437"/>
      <c r="J153" s="437"/>
    </row>
    <row r="154" spans="4:10" x14ac:dyDescent="0.2">
      <c r="D154" s="217"/>
      <c r="E154" s="218"/>
      <c r="F154" s="219" t="s">
        <v>1162</v>
      </c>
      <c r="G154" s="220"/>
      <c r="H154" s="221">
        <v>0.73699999999999999</v>
      </c>
      <c r="I154" s="222"/>
      <c r="J154" s="222"/>
    </row>
    <row r="155" spans="4:10" x14ac:dyDescent="0.2">
      <c r="D155" s="211">
        <v>27</v>
      </c>
      <c r="E155" s="212" t="s">
        <v>1737</v>
      </c>
      <c r="F155" s="213" t="s">
        <v>1738</v>
      </c>
      <c r="G155" s="214" t="s">
        <v>1734</v>
      </c>
      <c r="H155" s="215">
        <v>0.73699999999999999</v>
      </c>
      <c r="I155" s="227"/>
      <c r="J155" s="216">
        <f>ROUND(H155*I155,2)</f>
        <v>0</v>
      </c>
    </row>
    <row r="156" spans="4:10" x14ac:dyDescent="0.2">
      <c r="D156" s="217"/>
      <c r="E156" s="218"/>
      <c r="F156" s="438" t="s">
        <v>1739</v>
      </c>
      <c r="G156" s="439"/>
      <c r="H156" s="439"/>
      <c r="I156" s="439"/>
      <c r="J156" s="439"/>
    </row>
    <row r="157" spans="4:10" x14ac:dyDescent="0.2">
      <c r="D157" s="217"/>
      <c r="E157" s="218"/>
      <c r="F157" s="219" t="s">
        <v>1162</v>
      </c>
      <c r="G157" s="220"/>
      <c r="H157" s="221">
        <v>0.73699999999999999</v>
      </c>
      <c r="I157" s="222"/>
      <c r="J157" s="222"/>
    </row>
    <row r="158" spans="4:10" ht="12.75" x14ac:dyDescent="0.2">
      <c r="D158" s="204" t="s">
        <v>1677</v>
      </c>
      <c r="E158" s="205" t="s">
        <v>1740</v>
      </c>
      <c r="F158" s="206" t="s">
        <v>1487</v>
      </c>
      <c r="G158" s="207"/>
      <c r="H158" s="208"/>
      <c r="I158" s="209"/>
      <c r="J158" s="210">
        <f>SUMIF(AJ159:AJ167,"&lt;&gt;NOR",J159:J167)</f>
        <v>0</v>
      </c>
    </row>
    <row r="159" spans="4:10" x14ac:dyDescent="0.2">
      <c r="D159" s="211">
        <v>28</v>
      </c>
      <c r="E159" s="212" t="s">
        <v>1741</v>
      </c>
      <c r="F159" s="213" t="s">
        <v>1742</v>
      </c>
      <c r="G159" s="214" t="s">
        <v>1734</v>
      </c>
      <c r="H159" s="215">
        <v>0.73699999999999999</v>
      </c>
      <c r="I159" s="227"/>
      <c r="J159" s="216">
        <f>ROUND(H159*I159,2)</f>
        <v>0</v>
      </c>
    </row>
    <row r="160" spans="4:10" x14ac:dyDescent="0.2">
      <c r="D160" s="217"/>
      <c r="E160" s="218"/>
      <c r="F160" s="438" t="s">
        <v>1743</v>
      </c>
      <c r="G160" s="439"/>
      <c r="H160" s="439"/>
      <c r="I160" s="439"/>
      <c r="J160" s="439"/>
    </row>
    <row r="161" spans="4:10" x14ac:dyDescent="0.2">
      <c r="D161" s="217"/>
      <c r="E161" s="218"/>
      <c r="F161" s="219" t="s">
        <v>1162</v>
      </c>
      <c r="G161" s="220"/>
      <c r="H161" s="221">
        <v>0.73699999999999999</v>
      </c>
      <c r="I161" s="222"/>
      <c r="J161" s="222"/>
    </row>
    <row r="162" spans="4:10" x14ac:dyDescent="0.2">
      <c r="D162" s="211">
        <v>29</v>
      </c>
      <c r="E162" s="212" t="s">
        <v>1744</v>
      </c>
      <c r="F162" s="213" t="s">
        <v>1745</v>
      </c>
      <c r="G162" s="214" t="s">
        <v>1734</v>
      </c>
      <c r="H162" s="215">
        <v>0.73699999999999999</v>
      </c>
      <c r="I162" s="227"/>
      <c r="J162" s="216">
        <f>ROUND(H162*I162,2)</f>
        <v>0</v>
      </c>
    </row>
    <row r="163" spans="4:10" x14ac:dyDescent="0.2">
      <c r="D163" s="217"/>
      <c r="E163" s="218"/>
      <c r="F163" s="438" t="s">
        <v>1746</v>
      </c>
      <c r="G163" s="439"/>
      <c r="H163" s="439"/>
      <c r="I163" s="439"/>
      <c r="J163" s="439"/>
    </row>
    <row r="164" spans="4:10" x14ac:dyDescent="0.2">
      <c r="D164" s="217"/>
      <c r="E164" s="218"/>
      <c r="F164" s="219" t="s">
        <v>1162</v>
      </c>
      <c r="G164" s="220"/>
      <c r="H164" s="221">
        <v>0.73699999999999999</v>
      </c>
      <c r="I164" s="222"/>
      <c r="J164" s="222"/>
    </row>
    <row r="165" spans="4:10" x14ac:dyDescent="0.2">
      <c r="D165" s="211">
        <v>30</v>
      </c>
      <c r="E165" s="212" t="s">
        <v>1747</v>
      </c>
      <c r="F165" s="213" t="s">
        <v>1748</v>
      </c>
      <c r="G165" s="214" t="s">
        <v>1734</v>
      </c>
      <c r="H165" s="215">
        <v>0.73699999999999999</v>
      </c>
      <c r="I165" s="227"/>
      <c r="J165" s="216">
        <f>ROUND(H165*I165,2)</f>
        <v>0</v>
      </c>
    </row>
    <row r="166" spans="4:10" x14ac:dyDescent="0.2">
      <c r="D166" s="217"/>
      <c r="E166" s="218"/>
      <c r="F166" s="438" t="s">
        <v>1749</v>
      </c>
      <c r="G166" s="439"/>
      <c r="H166" s="439"/>
      <c r="I166" s="439"/>
      <c r="J166" s="439"/>
    </row>
    <row r="167" spans="4:10" x14ac:dyDescent="0.2">
      <c r="D167" s="217"/>
      <c r="E167" s="218"/>
      <c r="F167" s="219" t="s">
        <v>1162</v>
      </c>
      <c r="G167" s="220"/>
      <c r="H167" s="221">
        <v>0.73699999999999999</v>
      </c>
      <c r="I167" s="222"/>
      <c r="J167" s="222"/>
    </row>
    <row r="168" spans="4:10" x14ac:dyDescent="0.2">
      <c r="D168" s="223"/>
      <c r="E168" s="224"/>
      <c r="F168" s="225"/>
      <c r="G168" s="226"/>
      <c r="H168" s="223"/>
      <c r="I168" s="223"/>
      <c r="J168" s="223"/>
    </row>
  </sheetData>
  <sheetProtection password="EF63" sheet="1" objects="1" scenarios="1"/>
  <autoFilter ref="C80:K84"/>
  <mergeCells count="24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F107:J107"/>
    <mergeCell ref="F116:J116"/>
    <mergeCell ref="F128:J128"/>
    <mergeCell ref="F129:J129"/>
    <mergeCell ref="F130:J130"/>
    <mergeCell ref="F131:J131"/>
    <mergeCell ref="F132:J132"/>
    <mergeCell ref="F140:J140"/>
    <mergeCell ref="F145:J145"/>
    <mergeCell ref="F152:J152"/>
    <mergeCell ref="F153:J153"/>
    <mergeCell ref="F156:J156"/>
    <mergeCell ref="F160:J160"/>
    <mergeCell ref="F163:J163"/>
    <mergeCell ref="F166:J166"/>
  </mergeCell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2"/>
  <sheetViews>
    <sheetView showGridLines="0" topLeftCell="A143" workbookViewId="0">
      <selection activeCell="K183" sqref="K183"/>
    </sheetView>
  </sheetViews>
  <sheetFormatPr defaultColWidth="9.33203125"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415" t="s">
        <v>6</v>
      </c>
      <c r="M2" s="416"/>
      <c r="N2" s="416"/>
      <c r="O2" s="416"/>
      <c r="P2" s="416"/>
      <c r="Q2" s="416"/>
      <c r="R2" s="416"/>
      <c r="S2" s="416"/>
      <c r="T2" s="416"/>
      <c r="U2" s="416"/>
      <c r="V2" s="416"/>
      <c r="AT2" s="7" t="s">
        <v>101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80</v>
      </c>
    </row>
    <row r="4" spans="2:46" ht="24.95" customHeight="1" x14ac:dyDescent="0.2">
      <c r="B4" s="10"/>
      <c r="D4" s="11" t="s">
        <v>108</v>
      </c>
      <c r="L4" s="10"/>
      <c r="M4" s="12" t="s">
        <v>11</v>
      </c>
      <c r="AT4" s="7" t="s">
        <v>4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15</v>
      </c>
      <c r="L6" s="10"/>
    </row>
    <row r="7" spans="2:46" ht="26.25" customHeight="1" x14ac:dyDescent="0.2">
      <c r="B7" s="10"/>
      <c r="E7" s="434" t="str">
        <f>'Rekapitulace stavby'!K6</f>
        <v>Revitalizace bytového domu Pod lesem v Odrách-neuznatelné náklady</v>
      </c>
      <c r="F7" s="435"/>
      <c r="G7" s="435"/>
      <c r="H7" s="435"/>
      <c r="L7" s="10"/>
    </row>
    <row r="8" spans="2:46" s="14" customFormat="1" ht="12" customHeight="1" x14ac:dyDescent="0.2">
      <c r="B8" s="15"/>
      <c r="D8" s="13" t="s">
        <v>109</v>
      </c>
      <c r="L8" s="15"/>
    </row>
    <row r="9" spans="2:46" s="14" customFormat="1" ht="16.5" customHeight="1" x14ac:dyDescent="0.2">
      <c r="B9" s="15"/>
      <c r="E9" s="409" t="s">
        <v>1397</v>
      </c>
      <c r="F9" s="433"/>
      <c r="G9" s="433"/>
      <c r="H9" s="433"/>
      <c r="L9" s="15"/>
    </row>
    <row r="10" spans="2:46" s="14" customFormat="1" x14ac:dyDescent="0.2">
      <c r="B10" s="15"/>
      <c r="L10" s="15"/>
    </row>
    <row r="11" spans="2:46" s="14" customFormat="1" ht="12" customHeight="1" x14ac:dyDescent="0.2">
      <c r="B11" s="15"/>
      <c r="D11" s="13" t="s">
        <v>17</v>
      </c>
      <c r="F11" s="16" t="s">
        <v>18</v>
      </c>
      <c r="I11" s="13" t="s">
        <v>19</v>
      </c>
      <c r="J11" s="16" t="s">
        <v>3</v>
      </c>
      <c r="L11" s="15"/>
    </row>
    <row r="12" spans="2:46" s="14" customFormat="1" ht="12" customHeight="1" x14ac:dyDescent="0.2">
      <c r="B12" s="15"/>
      <c r="D12" s="13" t="s">
        <v>20</v>
      </c>
      <c r="F12" s="16" t="s">
        <v>21</v>
      </c>
      <c r="I12" s="13" t="s">
        <v>22</v>
      </c>
      <c r="J12" s="17">
        <f>'Rekapitulace stavby'!AN8</f>
        <v>45755</v>
      </c>
      <c r="L12" s="15"/>
    </row>
    <row r="13" spans="2:46" s="14" customFormat="1" ht="10.9" customHeight="1" x14ac:dyDescent="0.2">
      <c r="B13" s="15"/>
      <c r="L13" s="15"/>
    </row>
    <row r="14" spans="2:46" s="14" customFormat="1" ht="12" customHeight="1" x14ac:dyDescent="0.2">
      <c r="B14" s="15"/>
      <c r="D14" s="13" t="s">
        <v>25</v>
      </c>
      <c r="I14" s="13" t="s">
        <v>26</v>
      </c>
      <c r="J14" s="16" t="s">
        <v>3</v>
      </c>
      <c r="L14" s="15"/>
    </row>
    <row r="15" spans="2:46" s="14" customFormat="1" ht="18" customHeight="1" x14ac:dyDescent="0.2">
      <c r="B15" s="15"/>
      <c r="E15" s="16" t="s">
        <v>27</v>
      </c>
      <c r="I15" s="13" t="s">
        <v>28</v>
      </c>
      <c r="J15" s="16" t="s">
        <v>3</v>
      </c>
      <c r="L15" s="15"/>
    </row>
    <row r="16" spans="2:46" s="14" customFormat="1" ht="6.95" customHeight="1" x14ac:dyDescent="0.2">
      <c r="B16" s="15"/>
      <c r="L16" s="15"/>
    </row>
    <row r="17" spans="2:12" s="14" customFormat="1" ht="12" customHeight="1" x14ac:dyDescent="0.2">
      <c r="B17" s="15"/>
      <c r="D17" s="13" t="s">
        <v>29</v>
      </c>
      <c r="I17" s="13" t="s">
        <v>26</v>
      </c>
      <c r="J17" s="16" t="str">
        <f>'Rekapitulace stavby'!AN13</f>
        <v/>
      </c>
      <c r="L17" s="15"/>
    </row>
    <row r="18" spans="2:12" s="14" customFormat="1" ht="18" customHeight="1" x14ac:dyDescent="0.2">
      <c r="B18" s="15"/>
      <c r="E18" s="428" t="str">
        <f>'Rekapitulace stavby'!E14</f>
        <v xml:space="preserve"> </v>
      </c>
      <c r="F18" s="428"/>
      <c r="G18" s="428"/>
      <c r="H18" s="428"/>
      <c r="I18" s="13" t="s">
        <v>28</v>
      </c>
      <c r="J18" s="16" t="str">
        <f>'Rekapitulace stavby'!AN14</f>
        <v/>
      </c>
      <c r="L18" s="15"/>
    </row>
    <row r="19" spans="2:12" s="14" customFormat="1" ht="6.95" customHeight="1" x14ac:dyDescent="0.2">
      <c r="B19" s="15"/>
      <c r="L19" s="15"/>
    </row>
    <row r="20" spans="2:12" s="14" customFormat="1" ht="12" customHeight="1" x14ac:dyDescent="0.2">
      <c r="B20" s="15"/>
      <c r="D20" s="13" t="s">
        <v>31</v>
      </c>
      <c r="I20" s="13" t="s">
        <v>26</v>
      </c>
      <c r="J20" s="16" t="s">
        <v>3</v>
      </c>
      <c r="L20" s="15"/>
    </row>
    <row r="21" spans="2:12" s="14" customFormat="1" ht="18" customHeight="1" x14ac:dyDescent="0.2">
      <c r="B21" s="15"/>
      <c r="E21" s="16" t="s">
        <v>32</v>
      </c>
      <c r="I21" s="13" t="s">
        <v>28</v>
      </c>
      <c r="J21" s="16" t="s">
        <v>3</v>
      </c>
      <c r="L21" s="15"/>
    </row>
    <row r="22" spans="2:12" s="14" customFormat="1" ht="6.95" customHeight="1" x14ac:dyDescent="0.2">
      <c r="B22" s="15"/>
      <c r="L22" s="15"/>
    </row>
    <row r="23" spans="2:12" s="14" customFormat="1" ht="12" customHeight="1" x14ac:dyDescent="0.2">
      <c r="B23" s="15"/>
      <c r="D23" s="13" t="s">
        <v>34</v>
      </c>
      <c r="I23" s="13" t="s">
        <v>26</v>
      </c>
      <c r="J23" s="16" t="s">
        <v>3</v>
      </c>
      <c r="L23" s="15"/>
    </row>
    <row r="24" spans="2:12" s="14" customFormat="1" ht="18" customHeight="1" x14ac:dyDescent="0.2">
      <c r="B24" s="15"/>
      <c r="E24" s="16" t="s">
        <v>35</v>
      </c>
      <c r="I24" s="13" t="s">
        <v>28</v>
      </c>
      <c r="J24" s="16" t="s">
        <v>3</v>
      </c>
      <c r="L24" s="15"/>
    </row>
    <row r="25" spans="2:12" s="14" customFormat="1" ht="6.95" customHeight="1" x14ac:dyDescent="0.2">
      <c r="B25" s="15"/>
      <c r="L25" s="15"/>
    </row>
    <row r="26" spans="2:12" s="14" customFormat="1" ht="12" customHeight="1" x14ac:dyDescent="0.2">
      <c r="B26" s="15"/>
      <c r="D26" s="13" t="s">
        <v>36</v>
      </c>
      <c r="L26" s="15"/>
    </row>
    <row r="27" spans="2:12" s="20" customFormat="1" ht="16.5" customHeight="1" x14ac:dyDescent="0.2">
      <c r="B27" s="21"/>
      <c r="E27" s="405" t="s">
        <v>3</v>
      </c>
      <c r="F27" s="405"/>
      <c r="G27" s="405"/>
      <c r="H27" s="405"/>
      <c r="L27" s="21"/>
    </row>
    <row r="28" spans="2:12" s="14" customFormat="1" ht="6.95" customHeight="1" x14ac:dyDescent="0.2">
      <c r="B28" s="15"/>
      <c r="L28" s="15"/>
    </row>
    <row r="29" spans="2:12" s="14" customFormat="1" ht="6.95" customHeight="1" x14ac:dyDescent="0.2">
      <c r="B29" s="15"/>
      <c r="D29" s="23"/>
      <c r="E29" s="23"/>
      <c r="F29" s="23"/>
      <c r="G29" s="23"/>
      <c r="H29" s="23"/>
      <c r="I29" s="23"/>
      <c r="J29" s="23"/>
      <c r="K29" s="23"/>
      <c r="L29" s="15"/>
    </row>
    <row r="30" spans="2:12" s="14" customFormat="1" ht="25.35" customHeight="1" x14ac:dyDescent="0.2">
      <c r="B30" s="15"/>
      <c r="D30" s="24" t="s">
        <v>38</v>
      </c>
      <c r="J30" s="25">
        <f>ROUND(J81, 2)</f>
        <v>0</v>
      </c>
      <c r="L30" s="15"/>
    </row>
    <row r="31" spans="2:12" s="14" customFormat="1" ht="6.95" customHeight="1" x14ac:dyDescent="0.2">
      <c r="B31" s="15"/>
      <c r="D31" s="23"/>
      <c r="E31" s="23"/>
      <c r="F31" s="23"/>
      <c r="G31" s="23"/>
      <c r="H31" s="23"/>
      <c r="I31" s="23"/>
      <c r="J31" s="23"/>
      <c r="K31" s="23"/>
      <c r="L31" s="15"/>
    </row>
    <row r="32" spans="2:12" s="14" customFormat="1" ht="14.45" customHeight="1" x14ac:dyDescent="0.2">
      <c r="B32" s="15"/>
      <c r="F32" s="26" t="s">
        <v>40</v>
      </c>
      <c r="I32" s="26" t="s">
        <v>39</v>
      </c>
      <c r="J32" s="26" t="s">
        <v>41</v>
      </c>
      <c r="L32" s="15"/>
    </row>
    <row r="33" spans="2:12" s="14" customFormat="1" ht="14.45" customHeight="1" x14ac:dyDescent="0.2">
      <c r="B33" s="15"/>
      <c r="D33" s="27" t="s">
        <v>42</v>
      </c>
      <c r="E33" s="13" t="s">
        <v>43</v>
      </c>
      <c r="F33" s="28">
        <f>ROUND((SUM(BE81:BE84)),  2)</f>
        <v>0</v>
      </c>
      <c r="I33" s="29">
        <v>0.21</v>
      </c>
      <c r="J33" s="28">
        <f>ROUND(((SUM(BE81:BE84))*I33),  2)</f>
        <v>0</v>
      </c>
      <c r="L33" s="15"/>
    </row>
    <row r="34" spans="2:12" s="14" customFormat="1" ht="14.45" customHeight="1" x14ac:dyDescent="0.2">
      <c r="B34" s="15"/>
      <c r="E34" s="13" t="s">
        <v>44</v>
      </c>
      <c r="F34" s="28">
        <f>ROUND((SUM(BF81:BF84)),  2)</f>
        <v>0</v>
      </c>
      <c r="I34" s="29">
        <v>0.12</v>
      </c>
      <c r="J34" s="28">
        <f>ROUND(((SUM(BF81:BF84))*I34),  2)</f>
        <v>0</v>
      </c>
      <c r="L34" s="15"/>
    </row>
    <row r="35" spans="2:12" s="14" customFormat="1" ht="14.45" hidden="1" customHeight="1" x14ac:dyDescent="0.2">
      <c r="B35" s="15"/>
      <c r="E35" s="13" t="s">
        <v>45</v>
      </c>
      <c r="F35" s="28">
        <f>ROUND((SUM(BG81:BG84)),  2)</f>
        <v>0</v>
      </c>
      <c r="I35" s="29">
        <v>0.21</v>
      </c>
      <c r="J35" s="28">
        <f>0</f>
        <v>0</v>
      </c>
      <c r="L35" s="15"/>
    </row>
    <row r="36" spans="2:12" s="14" customFormat="1" ht="14.45" hidden="1" customHeight="1" x14ac:dyDescent="0.2">
      <c r="B36" s="15"/>
      <c r="E36" s="13" t="s">
        <v>46</v>
      </c>
      <c r="F36" s="28">
        <f>ROUND((SUM(BH81:BH84)),  2)</f>
        <v>0</v>
      </c>
      <c r="I36" s="29">
        <v>0.15</v>
      </c>
      <c r="J36" s="28">
        <f>0</f>
        <v>0</v>
      </c>
      <c r="L36" s="15"/>
    </row>
    <row r="37" spans="2:12" s="14" customFormat="1" ht="14.45" hidden="1" customHeight="1" x14ac:dyDescent="0.2">
      <c r="B37" s="15"/>
      <c r="E37" s="13" t="s">
        <v>47</v>
      </c>
      <c r="F37" s="28">
        <f>ROUND((SUM(BI81:BI84)),  2)</f>
        <v>0</v>
      </c>
      <c r="I37" s="29">
        <v>0</v>
      </c>
      <c r="J37" s="28">
        <f>0</f>
        <v>0</v>
      </c>
      <c r="L37" s="15"/>
    </row>
    <row r="38" spans="2:12" s="14" customFormat="1" ht="6.95" customHeight="1" x14ac:dyDescent="0.2">
      <c r="B38" s="15"/>
      <c r="L38" s="15"/>
    </row>
    <row r="39" spans="2:12" s="14" customFormat="1" ht="25.35" customHeight="1" x14ac:dyDescent="0.2">
      <c r="B39" s="15"/>
      <c r="C39" s="30"/>
      <c r="D39" s="31" t="s">
        <v>48</v>
      </c>
      <c r="E39" s="32"/>
      <c r="F39" s="32"/>
      <c r="G39" s="33" t="s">
        <v>49</v>
      </c>
      <c r="H39" s="34" t="s">
        <v>50</v>
      </c>
      <c r="I39" s="32"/>
      <c r="J39" s="35">
        <f>SUM(J30:J37)</f>
        <v>0</v>
      </c>
      <c r="K39" s="36"/>
      <c r="L39" s="15"/>
    </row>
    <row r="40" spans="2:12" s="14" customFormat="1" ht="14.45" customHeight="1" x14ac:dyDescent="0.2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15"/>
    </row>
    <row r="44" spans="2:12" s="14" customFormat="1" ht="6.95" customHeight="1" x14ac:dyDescent="0.2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5"/>
    </row>
    <row r="45" spans="2:12" s="14" customFormat="1" ht="24.95" customHeight="1" x14ac:dyDescent="0.2">
      <c r="B45" s="15"/>
      <c r="C45" s="11" t="s">
        <v>111</v>
      </c>
      <c r="L45" s="15"/>
    </row>
    <row r="46" spans="2:12" s="14" customFormat="1" ht="6.95" customHeight="1" x14ac:dyDescent="0.2">
      <c r="B46" s="15"/>
      <c r="L46" s="15"/>
    </row>
    <row r="47" spans="2:12" s="14" customFormat="1" ht="12" customHeight="1" x14ac:dyDescent="0.2">
      <c r="B47" s="15"/>
      <c r="C47" s="13" t="s">
        <v>15</v>
      </c>
      <c r="L47" s="15"/>
    </row>
    <row r="48" spans="2:12" s="14" customFormat="1" ht="26.25" customHeight="1" x14ac:dyDescent="0.2">
      <c r="B48" s="15"/>
      <c r="E48" s="434" t="str">
        <f>E7</f>
        <v>Revitalizace bytového domu Pod lesem v Odrách-neuznatelné náklady</v>
      </c>
      <c r="F48" s="435"/>
      <c r="G48" s="435"/>
      <c r="H48" s="435"/>
      <c r="L48" s="15"/>
    </row>
    <row r="49" spans="2:47" s="14" customFormat="1" ht="12" customHeight="1" x14ac:dyDescent="0.2">
      <c r="B49" s="15"/>
      <c r="C49" s="13" t="s">
        <v>109</v>
      </c>
      <c r="L49" s="15"/>
    </row>
    <row r="50" spans="2:47" s="14" customFormat="1" ht="16.5" customHeight="1" x14ac:dyDescent="0.2">
      <c r="B50" s="15"/>
      <c r="E50" s="409" t="str">
        <f>E9</f>
        <v>2400928 - SO 08 Vnější vodovod + přípojka</v>
      </c>
      <c r="F50" s="433"/>
      <c r="G50" s="433"/>
      <c r="H50" s="433"/>
      <c r="L50" s="15"/>
    </row>
    <row r="51" spans="2:47" s="14" customFormat="1" ht="6.95" customHeight="1" x14ac:dyDescent="0.2">
      <c r="B51" s="15"/>
      <c r="L51" s="15"/>
    </row>
    <row r="52" spans="2:47" s="14" customFormat="1" ht="12" customHeight="1" x14ac:dyDescent="0.2">
      <c r="B52" s="15"/>
      <c r="C52" s="13" t="s">
        <v>20</v>
      </c>
      <c r="F52" s="16" t="str">
        <f>F12</f>
        <v>Odry parc.č.1083, k.ú.Odry</v>
      </c>
      <c r="I52" s="13" t="s">
        <v>22</v>
      </c>
      <c r="J52" s="17">
        <f>IF(J12="","",J12)</f>
        <v>45755</v>
      </c>
      <c r="L52" s="15"/>
    </row>
    <row r="53" spans="2:47" s="14" customFormat="1" ht="6.95" customHeight="1" x14ac:dyDescent="0.2">
      <c r="B53" s="15"/>
      <c r="L53" s="15"/>
    </row>
    <row r="54" spans="2:47" s="14" customFormat="1" ht="15.2" customHeight="1" x14ac:dyDescent="0.2">
      <c r="B54" s="15"/>
      <c r="C54" s="13" t="s">
        <v>25</v>
      </c>
      <c r="F54" s="16" t="str">
        <f>E15</f>
        <v>Město Odry</v>
      </c>
      <c r="I54" s="13" t="s">
        <v>31</v>
      </c>
      <c r="J54" s="22" t="str">
        <f>E21</f>
        <v>Projekce Guňka s.r.o.</v>
      </c>
      <c r="L54" s="15"/>
    </row>
    <row r="55" spans="2:47" s="14" customFormat="1" ht="15.2" customHeight="1" x14ac:dyDescent="0.2">
      <c r="B55" s="15"/>
      <c r="C55" s="13" t="s">
        <v>29</v>
      </c>
      <c r="F55" s="16" t="str">
        <f>IF(E18="","",E18)</f>
        <v xml:space="preserve"> </v>
      </c>
      <c r="I55" s="13" t="s">
        <v>34</v>
      </c>
      <c r="J55" s="22" t="str">
        <f>E24</f>
        <v>Anna Mužná</v>
      </c>
      <c r="L55" s="15"/>
    </row>
    <row r="56" spans="2:47" s="14" customFormat="1" ht="10.35" customHeight="1" x14ac:dyDescent="0.2">
      <c r="B56" s="15"/>
      <c r="L56" s="15"/>
    </row>
    <row r="57" spans="2:47" s="14" customFormat="1" ht="29.25" customHeight="1" x14ac:dyDescent="0.2">
      <c r="B57" s="15"/>
      <c r="C57" s="41" t="s">
        <v>112</v>
      </c>
      <c r="D57" s="30"/>
      <c r="E57" s="30"/>
      <c r="F57" s="30"/>
      <c r="G57" s="30"/>
      <c r="H57" s="30"/>
      <c r="I57" s="30"/>
      <c r="J57" s="42" t="s">
        <v>113</v>
      </c>
      <c r="K57" s="30"/>
      <c r="L57" s="15"/>
    </row>
    <row r="58" spans="2:47" s="14" customFormat="1" ht="10.35" customHeight="1" x14ac:dyDescent="0.2">
      <c r="B58" s="15"/>
      <c r="L58" s="15"/>
    </row>
    <row r="59" spans="2:47" s="14" customFormat="1" ht="22.9" customHeight="1" x14ac:dyDescent="0.2">
      <c r="B59" s="15"/>
      <c r="C59" s="43" t="s">
        <v>70</v>
      </c>
      <c r="J59" s="25">
        <f>J81</f>
        <v>0</v>
      </c>
      <c r="L59" s="15"/>
      <c r="AU59" s="7" t="s">
        <v>114</v>
      </c>
    </row>
    <row r="60" spans="2:47" s="44" customFormat="1" ht="24.95" customHeight="1" x14ac:dyDescent="0.2">
      <c r="B60" s="45"/>
      <c r="D60" s="46" t="s">
        <v>115</v>
      </c>
      <c r="E60" s="47"/>
      <c r="F60" s="47"/>
      <c r="G60" s="47"/>
      <c r="H60" s="47"/>
      <c r="I60" s="47"/>
      <c r="J60" s="48">
        <f>J82</f>
        <v>0</v>
      </c>
      <c r="L60" s="45"/>
    </row>
    <row r="61" spans="2:47" s="49" customFormat="1" ht="19.899999999999999" customHeight="1" x14ac:dyDescent="0.2">
      <c r="B61" s="50"/>
      <c r="D61" s="51" t="s">
        <v>1389</v>
      </c>
      <c r="E61" s="52"/>
      <c r="F61" s="52"/>
      <c r="G61" s="52"/>
      <c r="H61" s="52"/>
      <c r="I61" s="52"/>
      <c r="J61" s="53">
        <f>J83</f>
        <v>0</v>
      </c>
      <c r="L61" s="50"/>
    </row>
    <row r="62" spans="2:47" s="14" customFormat="1" ht="21.75" customHeight="1" x14ac:dyDescent="0.2">
      <c r="B62" s="15"/>
      <c r="L62" s="15"/>
    </row>
    <row r="63" spans="2:47" s="14" customFormat="1" ht="6.95" customHeight="1" x14ac:dyDescent="0.2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5"/>
    </row>
    <row r="67" spans="2:20" s="14" customFormat="1" ht="6.95" customHeight="1" x14ac:dyDescent="0.2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5"/>
    </row>
    <row r="68" spans="2:20" s="14" customFormat="1" ht="24.95" customHeight="1" x14ac:dyDescent="0.2">
      <c r="B68" s="15"/>
      <c r="C68" s="11" t="s">
        <v>145</v>
      </c>
      <c r="L68" s="15"/>
    </row>
    <row r="69" spans="2:20" s="14" customFormat="1" ht="6.95" customHeight="1" x14ac:dyDescent="0.2">
      <c r="B69" s="15"/>
      <c r="L69" s="15"/>
    </row>
    <row r="70" spans="2:20" s="14" customFormat="1" ht="12" customHeight="1" x14ac:dyDescent="0.2">
      <c r="B70" s="15"/>
      <c r="C70" s="13" t="s">
        <v>15</v>
      </c>
      <c r="L70" s="15"/>
    </row>
    <row r="71" spans="2:20" s="14" customFormat="1" ht="26.25" customHeight="1" x14ac:dyDescent="0.2">
      <c r="B71" s="15"/>
      <c r="E71" s="434" t="str">
        <f>E7</f>
        <v>Revitalizace bytového domu Pod lesem v Odrách-neuznatelné náklady</v>
      </c>
      <c r="F71" s="435"/>
      <c r="G71" s="435"/>
      <c r="H71" s="435"/>
      <c r="L71" s="15"/>
    </row>
    <row r="72" spans="2:20" s="14" customFormat="1" ht="12" customHeight="1" x14ac:dyDescent="0.2">
      <c r="B72" s="15"/>
      <c r="C72" s="13" t="s">
        <v>109</v>
      </c>
      <c r="L72" s="15"/>
    </row>
    <row r="73" spans="2:20" s="14" customFormat="1" ht="16.5" customHeight="1" x14ac:dyDescent="0.2">
      <c r="B73" s="15"/>
      <c r="E73" s="409" t="str">
        <f>E9</f>
        <v>2400928 - SO 08 Vnější vodovod + přípojka</v>
      </c>
      <c r="F73" s="433"/>
      <c r="G73" s="433"/>
      <c r="H73" s="433"/>
      <c r="L73" s="15"/>
    </row>
    <row r="74" spans="2:20" s="14" customFormat="1" ht="6.95" customHeight="1" x14ac:dyDescent="0.2">
      <c r="B74" s="15"/>
      <c r="L74" s="15"/>
    </row>
    <row r="75" spans="2:20" s="14" customFormat="1" ht="12" customHeight="1" x14ac:dyDescent="0.2">
      <c r="B75" s="15"/>
      <c r="C75" s="13" t="s">
        <v>20</v>
      </c>
      <c r="F75" s="16" t="str">
        <f>F12</f>
        <v>Odry parc.č.1083, k.ú.Odry</v>
      </c>
      <c r="I75" s="13" t="s">
        <v>22</v>
      </c>
      <c r="J75" s="17">
        <f>IF(J12="","",J12)</f>
        <v>45755</v>
      </c>
      <c r="L75" s="15"/>
    </row>
    <row r="76" spans="2:20" s="14" customFormat="1" ht="6.95" customHeight="1" x14ac:dyDescent="0.2">
      <c r="B76" s="15"/>
      <c r="L76" s="15"/>
    </row>
    <row r="77" spans="2:20" s="14" customFormat="1" ht="15.2" customHeight="1" x14ac:dyDescent="0.2">
      <c r="B77" s="15"/>
      <c r="C77" s="13" t="s">
        <v>25</v>
      </c>
      <c r="F77" s="16" t="str">
        <f>E15</f>
        <v>Město Odry</v>
      </c>
      <c r="I77" s="13" t="s">
        <v>31</v>
      </c>
      <c r="J77" s="22" t="str">
        <f>E21</f>
        <v>Projekce Guňka s.r.o.</v>
      </c>
      <c r="L77" s="15"/>
    </row>
    <row r="78" spans="2:20" s="14" customFormat="1" ht="15.2" customHeight="1" x14ac:dyDescent="0.2">
      <c r="B78" s="15"/>
      <c r="C78" s="13" t="s">
        <v>29</v>
      </c>
      <c r="F78" s="16" t="str">
        <f>IF(E18="","",E18)</f>
        <v xml:space="preserve"> </v>
      </c>
      <c r="I78" s="13" t="s">
        <v>34</v>
      </c>
      <c r="J78" s="22" t="str">
        <f>E24</f>
        <v>Anna Mužná</v>
      </c>
      <c r="L78" s="15"/>
    </row>
    <row r="79" spans="2:20" s="14" customFormat="1" ht="10.35" customHeight="1" x14ac:dyDescent="0.2">
      <c r="B79" s="15"/>
      <c r="L79" s="15"/>
    </row>
    <row r="80" spans="2:20" s="54" customFormat="1" ht="29.25" customHeight="1" x14ac:dyDescent="0.2">
      <c r="B80" s="55"/>
      <c r="C80" s="56" t="s">
        <v>146</v>
      </c>
      <c r="D80" s="57" t="s">
        <v>57</v>
      </c>
      <c r="E80" s="57" t="s">
        <v>53</v>
      </c>
      <c r="F80" s="57" t="s">
        <v>54</v>
      </c>
      <c r="G80" s="57" t="s">
        <v>147</v>
      </c>
      <c r="H80" s="57" t="s">
        <v>148</v>
      </c>
      <c r="I80" s="57" t="s">
        <v>149</v>
      </c>
      <c r="J80" s="57" t="s">
        <v>113</v>
      </c>
      <c r="K80" s="58" t="s">
        <v>150</v>
      </c>
      <c r="L80" s="55"/>
      <c r="M80" s="59" t="s">
        <v>3</v>
      </c>
      <c r="N80" s="60" t="s">
        <v>42</v>
      </c>
      <c r="O80" s="60" t="s">
        <v>151</v>
      </c>
      <c r="P80" s="60" t="s">
        <v>152</v>
      </c>
      <c r="Q80" s="60" t="s">
        <v>153</v>
      </c>
      <c r="R80" s="60" t="s">
        <v>154</v>
      </c>
      <c r="S80" s="60" t="s">
        <v>155</v>
      </c>
      <c r="T80" s="61" t="s">
        <v>156</v>
      </c>
    </row>
    <row r="81" spans="2:65" s="14" customFormat="1" ht="22.9" customHeight="1" x14ac:dyDescent="0.25">
      <c r="B81" s="15"/>
      <c r="C81" s="62" t="s">
        <v>157</v>
      </c>
      <c r="J81" s="63">
        <f>BK81</f>
        <v>0</v>
      </c>
      <c r="L81" s="15"/>
      <c r="M81" s="64"/>
      <c r="N81" s="23"/>
      <c r="O81" s="23"/>
      <c r="P81" s="65">
        <f>P82</f>
        <v>0</v>
      </c>
      <c r="Q81" s="23"/>
      <c r="R81" s="65">
        <f>R82</f>
        <v>0</v>
      </c>
      <c r="S81" s="23"/>
      <c r="T81" s="66">
        <f>T82</f>
        <v>0</v>
      </c>
      <c r="AT81" s="7" t="s">
        <v>71</v>
      </c>
      <c r="AU81" s="7" t="s">
        <v>114</v>
      </c>
      <c r="BK81" s="67">
        <f>BK82</f>
        <v>0</v>
      </c>
    </row>
    <row r="82" spans="2:65" s="68" customFormat="1" ht="25.9" customHeight="1" x14ac:dyDescent="0.2">
      <c r="B82" s="69"/>
      <c r="D82" s="70" t="s">
        <v>71</v>
      </c>
      <c r="E82" s="71" t="s">
        <v>158</v>
      </c>
      <c r="F82" s="71" t="s">
        <v>159</v>
      </c>
      <c r="J82" s="72">
        <f>BK82</f>
        <v>0</v>
      </c>
      <c r="L82" s="69"/>
      <c r="M82" s="73"/>
      <c r="P82" s="74">
        <f>P83</f>
        <v>0</v>
      </c>
      <c r="R82" s="74">
        <f>R83</f>
        <v>0</v>
      </c>
      <c r="T82" s="75">
        <f>T83</f>
        <v>0</v>
      </c>
      <c r="AR82" s="70" t="s">
        <v>80</v>
      </c>
      <c r="AT82" s="76" t="s">
        <v>71</v>
      </c>
      <c r="AU82" s="76" t="s">
        <v>72</v>
      </c>
      <c r="AY82" s="70" t="s">
        <v>160</v>
      </c>
      <c r="BK82" s="77">
        <f>BK83</f>
        <v>0</v>
      </c>
    </row>
    <row r="83" spans="2:65" s="68" customFormat="1" ht="22.9" customHeight="1" x14ac:dyDescent="0.2">
      <c r="B83" s="69"/>
      <c r="D83" s="70" t="s">
        <v>71</v>
      </c>
      <c r="E83" s="78" t="s">
        <v>216</v>
      </c>
      <c r="F83" s="78" t="s">
        <v>1390</v>
      </c>
      <c r="J83" s="79">
        <f>BK83</f>
        <v>0</v>
      </c>
      <c r="L83" s="69"/>
      <c r="M83" s="73"/>
      <c r="P83" s="74">
        <f>P84</f>
        <v>0</v>
      </c>
      <c r="R83" s="74">
        <f>R84</f>
        <v>0</v>
      </c>
      <c r="T83" s="75">
        <f>T84</f>
        <v>0</v>
      </c>
      <c r="AR83" s="70" t="s">
        <v>80</v>
      </c>
      <c r="AT83" s="76" t="s">
        <v>71</v>
      </c>
      <c r="AU83" s="76" t="s">
        <v>80</v>
      </c>
      <c r="AY83" s="70" t="s">
        <v>160</v>
      </c>
      <c r="BK83" s="77">
        <f>BK84</f>
        <v>0</v>
      </c>
    </row>
    <row r="84" spans="2:65" s="14" customFormat="1" ht="32.25" customHeight="1" x14ac:dyDescent="0.2">
      <c r="B84" s="15"/>
      <c r="C84" s="80" t="s">
        <v>80</v>
      </c>
      <c r="D84" s="80" t="s">
        <v>162</v>
      </c>
      <c r="E84" s="81" t="s">
        <v>1398</v>
      </c>
      <c r="F84" s="82" t="s">
        <v>1880</v>
      </c>
      <c r="G84" s="83" t="s">
        <v>796</v>
      </c>
      <c r="H84" s="84">
        <v>1</v>
      </c>
      <c r="I84" s="85">
        <f>J87+J119+J126+J158+J163+J174+J182</f>
        <v>0</v>
      </c>
      <c r="J84" s="85">
        <f>ROUND(I84*H84,2)</f>
        <v>0</v>
      </c>
      <c r="K84" s="82" t="s">
        <v>3</v>
      </c>
      <c r="L84" s="15"/>
      <c r="M84" s="200" t="s">
        <v>3</v>
      </c>
      <c r="N84" s="201" t="s">
        <v>44</v>
      </c>
      <c r="O84" s="202">
        <v>0</v>
      </c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90" t="s">
        <v>167</v>
      </c>
      <c r="AT84" s="90" t="s">
        <v>162</v>
      </c>
      <c r="AU84" s="90" t="s">
        <v>85</v>
      </c>
      <c r="AY84" s="7" t="s">
        <v>160</v>
      </c>
      <c r="BE84" s="91">
        <f>IF(N84="základní",J84,0)</f>
        <v>0</v>
      </c>
      <c r="BF84" s="91">
        <f>IF(N84="snížená",J84,0)</f>
        <v>0</v>
      </c>
      <c r="BG84" s="91">
        <f>IF(N84="zákl. přenesená",J84,0)</f>
        <v>0</v>
      </c>
      <c r="BH84" s="91">
        <f>IF(N84="sníž. přenesená",J84,0)</f>
        <v>0</v>
      </c>
      <c r="BI84" s="91">
        <f>IF(N84="nulová",J84,0)</f>
        <v>0</v>
      </c>
      <c r="BJ84" s="7" t="s">
        <v>85</v>
      </c>
      <c r="BK84" s="91">
        <f>ROUND(I84*H84,2)</f>
        <v>0</v>
      </c>
      <c r="BL84" s="7" t="s">
        <v>167</v>
      </c>
      <c r="BM84" s="90" t="s">
        <v>1399</v>
      </c>
    </row>
    <row r="85" spans="2:65" s="14" customFormat="1" ht="6.95" customHeight="1" x14ac:dyDescent="0.2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5"/>
    </row>
    <row r="87" spans="2:65" ht="12.75" x14ac:dyDescent="0.2">
      <c r="D87" s="204" t="s">
        <v>1677</v>
      </c>
      <c r="E87" s="205" t="s">
        <v>80</v>
      </c>
      <c r="F87" s="206" t="s">
        <v>161</v>
      </c>
      <c r="G87" s="207"/>
      <c r="H87" s="208"/>
      <c r="I87" s="209"/>
      <c r="J87" s="210">
        <f>SUMIF(AJ88:AJ118,"&lt;&gt;NOR",J88:J118)</f>
        <v>0</v>
      </c>
    </row>
    <row r="88" spans="2:65" x14ac:dyDescent="0.2">
      <c r="D88" s="211">
        <v>1</v>
      </c>
      <c r="E88" s="212" t="s">
        <v>1678</v>
      </c>
      <c r="F88" s="213" t="s">
        <v>1679</v>
      </c>
      <c r="G88" s="214" t="s">
        <v>165</v>
      </c>
      <c r="H88" s="215">
        <v>48.642000000000003</v>
      </c>
      <c r="I88" s="227"/>
      <c r="J88" s="216">
        <f>ROUND(H88*I88,2)</f>
        <v>0</v>
      </c>
    </row>
    <row r="89" spans="2:65" x14ac:dyDescent="0.2">
      <c r="D89" s="217"/>
      <c r="E89" s="218"/>
      <c r="F89" s="219" t="s">
        <v>1824</v>
      </c>
      <c r="G89" s="220"/>
      <c r="H89" s="221">
        <v>48.642000000000003</v>
      </c>
      <c r="I89" s="228"/>
      <c r="J89" s="222"/>
    </row>
    <row r="90" spans="2:65" x14ac:dyDescent="0.2">
      <c r="D90" s="211">
        <v>2</v>
      </c>
      <c r="E90" s="212" t="s">
        <v>1681</v>
      </c>
      <c r="F90" s="213" t="s">
        <v>1682</v>
      </c>
      <c r="G90" s="214" t="s">
        <v>212</v>
      </c>
      <c r="H90" s="215">
        <v>58.96</v>
      </c>
      <c r="I90" s="227"/>
      <c r="J90" s="216">
        <f>ROUND(H90*I90,2)</f>
        <v>0</v>
      </c>
    </row>
    <row r="91" spans="2:65" x14ac:dyDescent="0.2">
      <c r="D91" s="217"/>
      <c r="E91" s="218"/>
      <c r="F91" s="219" t="s">
        <v>1825</v>
      </c>
      <c r="G91" s="220"/>
      <c r="H91" s="221">
        <v>58.96</v>
      </c>
      <c r="I91" s="228"/>
      <c r="J91" s="222"/>
    </row>
    <row r="92" spans="2:65" x14ac:dyDescent="0.2">
      <c r="D92" s="211">
        <v>3</v>
      </c>
      <c r="E92" s="212" t="s">
        <v>1684</v>
      </c>
      <c r="F92" s="213" t="s">
        <v>1685</v>
      </c>
      <c r="G92" s="214" t="s">
        <v>212</v>
      </c>
      <c r="H92" s="215">
        <v>58.96</v>
      </c>
      <c r="I92" s="227"/>
      <c r="J92" s="216">
        <f>ROUND(H92*I92,2)</f>
        <v>0</v>
      </c>
    </row>
    <row r="93" spans="2:65" x14ac:dyDescent="0.2">
      <c r="D93" s="217"/>
      <c r="E93" s="218"/>
      <c r="F93" s="219" t="s">
        <v>1825</v>
      </c>
      <c r="G93" s="220"/>
      <c r="H93" s="221">
        <v>58.96</v>
      </c>
      <c r="I93" s="228"/>
      <c r="J93" s="222"/>
    </row>
    <row r="94" spans="2:65" x14ac:dyDescent="0.2">
      <c r="D94" s="211">
        <v>4</v>
      </c>
      <c r="E94" s="212" t="s">
        <v>1686</v>
      </c>
      <c r="F94" s="213" t="s">
        <v>1687</v>
      </c>
      <c r="G94" s="214" t="s">
        <v>165</v>
      </c>
      <c r="H94" s="215">
        <v>63.2346</v>
      </c>
      <c r="I94" s="227"/>
      <c r="J94" s="216">
        <f>ROUND(H94*I94,2)</f>
        <v>0</v>
      </c>
    </row>
    <row r="95" spans="2:65" x14ac:dyDescent="0.2">
      <c r="D95" s="217"/>
      <c r="E95" s="218"/>
      <c r="F95" s="219" t="s">
        <v>1826</v>
      </c>
      <c r="G95" s="220"/>
      <c r="H95" s="221">
        <v>63.2346</v>
      </c>
      <c r="I95" s="228"/>
      <c r="J95" s="222"/>
    </row>
    <row r="96" spans="2:65" x14ac:dyDescent="0.2">
      <c r="D96" s="211">
        <v>5</v>
      </c>
      <c r="E96" s="212" t="s">
        <v>1689</v>
      </c>
      <c r="F96" s="213" t="s">
        <v>1690</v>
      </c>
      <c r="G96" s="214" t="s">
        <v>165</v>
      </c>
      <c r="H96" s="215">
        <v>63.2346</v>
      </c>
      <c r="I96" s="227"/>
      <c r="J96" s="216">
        <f>ROUND(H96*I96,2)</f>
        <v>0</v>
      </c>
    </row>
    <row r="97" spans="4:10" x14ac:dyDescent="0.2">
      <c r="D97" s="217"/>
      <c r="E97" s="218"/>
      <c r="F97" s="219" t="s">
        <v>1826</v>
      </c>
      <c r="G97" s="220"/>
      <c r="H97" s="221">
        <v>63.2346</v>
      </c>
      <c r="I97" s="228"/>
      <c r="J97" s="222"/>
    </row>
    <row r="98" spans="4:10" x14ac:dyDescent="0.2">
      <c r="D98" s="211">
        <v>6</v>
      </c>
      <c r="E98" s="212" t="s">
        <v>1691</v>
      </c>
      <c r="F98" s="213" t="s">
        <v>1692</v>
      </c>
      <c r="G98" s="214" t="s">
        <v>165</v>
      </c>
      <c r="H98" s="215">
        <v>4.4219999999999997</v>
      </c>
      <c r="I98" s="227"/>
      <c r="J98" s="216">
        <f>ROUND(H98*I98,2)</f>
        <v>0</v>
      </c>
    </row>
    <row r="99" spans="4:10" x14ac:dyDescent="0.2">
      <c r="D99" s="217"/>
      <c r="E99" s="218"/>
      <c r="F99" s="219" t="s">
        <v>1802</v>
      </c>
      <c r="G99" s="220"/>
      <c r="H99" s="221">
        <v>4.4219999999999997</v>
      </c>
      <c r="I99" s="228"/>
      <c r="J99" s="222"/>
    </row>
    <row r="100" spans="4:10" x14ac:dyDescent="0.2">
      <c r="D100" s="211">
        <v>7</v>
      </c>
      <c r="E100" s="212" t="s">
        <v>1694</v>
      </c>
      <c r="F100" s="213" t="s">
        <v>1695</v>
      </c>
      <c r="G100" s="214" t="s">
        <v>165</v>
      </c>
      <c r="H100" s="215">
        <v>4.4219999999999997</v>
      </c>
      <c r="I100" s="227"/>
      <c r="J100" s="216">
        <f>ROUND(H100*I100,2)</f>
        <v>0</v>
      </c>
    </row>
    <row r="101" spans="4:10" x14ac:dyDescent="0.2">
      <c r="D101" s="217"/>
      <c r="E101" s="218"/>
      <c r="F101" s="219" t="s">
        <v>1802</v>
      </c>
      <c r="G101" s="220"/>
      <c r="H101" s="221">
        <v>4.4219999999999997</v>
      </c>
      <c r="I101" s="228"/>
      <c r="J101" s="222"/>
    </row>
    <row r="102" spans="4:10" x14ac:dyDescent="0.2">
      <c r="D102" s="211">
        <v>8</v>
      </c>
      <c r="E102" s="212" t="s">
        <v>1696</v>
      </c>
      <c r="F102" s="213" t="s">
        <v>1697</v>
      </c>
      <c r="G102" s="214" t="s">
        <v>165</v>
      </c>
      <c r="H102" s="215">
        <v>63.2346</v>
      </c>
      <c r="I102" s="227"/>
      <c r="J102" s="216">
        <f>ROUND(H102*I102,2)</f>
        <v>0</v>
      </c>
    </row>
    <row r="103" spans="4:10" x14ac:dyDescent="0.2">
      <c r="D103" s="217"/>
      <c r="E103" s="218"/>
      <c r="F103" s="219" t="s">
        <v>1826</v>
      </c>
      <c r="G103" s="220"/>
      <c r="H103" s="221">
        <v>63.2346</v>
      </c>
      <c r="I103" s="228"/>
      <c r="J103" s="222"/>
    </row>
    <row r="104" spans="4:10" x14ac:dyDescent="0.2">
      <c r="D104" s="211">
        <v>9</v>
      </c>
      <c r="E104" s="212" t="s">
        <v>1698</v>
      </c>
      <c r="F104" s="213" t="s">
        <v>1699</v>
      </c>
      <c r="G104" s="214" t="s">
        <v>165</v>
      </c>
      <c r="H104" s="215">
        <v>58.812600000000003</v>
      </c>
      <c r="I104" s="227"/>
      <c r="J104" s="216">
        <f>ROUND(H104*I104,2)</f>
        <v>0</v>
      </c>
    </row>
    <row r="105" spans="4:10" x14ac:dyDescent="0.2">
      <c r="D105" s="217"/>
      <c r="E105" s="218"/>
      <c r="F105" s="438" t="s">
        <v>1700</v>
      </c>
      <c r="G105" s="439"/>
      <c r="H105" s="439"/>
      <c r="I105" s="439"/>
      <c r="J105" s="439"/>
    </row>
    <row r="106" spans="4:10" x14ac:dyDescent="0.2">
      <c r="D106" s="217"/>
      <c r="E106" s="218"/>
      <c r="F106" s="219" t="s">
        <v>1827</v>
      </c>
      <c r="G106" s="220"/>
      <c r="H106" s="221">
        <v>63.2346</v>
      </c>
      <c r="I106" s="222"/>
      <c r="J106" s="222"/>
    </row>
    <row r="107" spans="4:10" x14ac:dyDescent="0.2">
      <c r="D107" s="217"/>
      <c r="E107" s="218"/>
      <c r="F107" s="219" t="s">
        <v>1828</v>
      </c>
      <c r="G107" s="220"/>
      <c r="H107" s="221">
        <v>-4.4219999999999997</v>
      </c>
      <c r="I107" s="222"/>
      <c r="J107" s="222"/>
    </row>
    <row r="108" spans="4:10" ht="22.5" x14ac:dyDescent="0.2">
      <c r="D108" s="211">
        <v>10</v>
      </c>
      <c r="E108" s="212" t="s">
        <v>1702</v>
      </c>
      <c r="F108" s="213" t="s">
        <v>1703</v>
      </c>
      <c r="G108" s="214" t="s">
        <v>165</v>
      </c>
      <c r="H108" s="215">
        <v>4.4219999999999997</v>
      </c>
      <c r="I108" s="227"/>
      <c r="J108" s="216">
        <f>ROUND(H108*I108,2)</f>
        <v>0</v>
      </c>
    </row>
    <row r="109" spans="4:10" x14ac:dyDescent="0.2">
      <c r="D109" s="217"/>
      <c r="E109" s="218"/>
      <c r="F109" s="219" t="s">
        <v>1802</v>
      </c>
      <c r="G109" s="220"/>
      <c r="H109" s="221">
        <v>4.4219999999999997</v>
      </c>
      <c r="I109" s="228"/>
      <c r="J109" s="222"/>
    </row>
    <row r="110" spans="4:10" ht="22.5" x14ac:dyDescent="0.2">
      <c r="D110" s="211">
        <v>11</v>
      </c>
      <c r="E110" s="212" t="s">
        <v>1704</v>
      </c>
      <c r="F110" s="213" t="s">
        <v>1705</v>
      </c>
      <c r="G110" s="214" t="s">
        <v>198</v>
      </c>
      <c r="H110" s="215">
        <v>7.9596</v>
      </c>
      <c r="I110" s="227"/>
      <c r="J110" s="216">
        <f>ROUND(H110*I110,2)</f>
        <v>0</v>
      </c>
    </row>
    <row r="111" spans="4:10" x14ac:dyDescent="0.2">
      <c r="D111" s="217"/>
      <c r="E111" s="218"/>
      <c r="F111" s="219" t="s">
        <v>1767</v>
      </c>
      <c r="G111" s="220"/>
      <c r="H111" s="221">
        <v>7.9596</v>
      </c>
      <c r="I111" s="228"/>
      <c r="J111" s="222"/>
    </row>
    <row r="112" spans="4:10" ht="22.5" x14ac:dyDescent="0.2">
      <c r="D112" s="211">
        <v>12</v>
      </c>
      <c r="E112" s="212" t="s">
        <v>1707</v>
      </c>
      <c r="F112" s="213" t="s">
        <v>1708</v>
      </c>
      <c r="G112" s="214" t="s">
        <v>165</v>
      </c>
      <c r="H112" s="215">
        <v>4.4219999999999997</v>
      </c>
      <c r="I112" s="227"/>
      <c r="J112" s="216">
        <f>ROUND(H112*I112,2)</f>
        <v>0</v>
      </c>
    </row>
    <row r="113" spans="4:10" x14ac:dyDescent="0.2">
      <c r="D113" s="217"/>
      <c r="E113" s="218"/>
      <c r="F113" s="219" t="s">
        <v>1802</v>
      </c>
      <c r="G113" s="220"/>
      <c r="H113" s="221">
        <v>4.4219999999999997</v>
      </c>
      <c r="I113" s="228"/>
      <c r="J113" s="222"/>
    </row>
    <row r="114" spans="4:10" x14ac:dyDescent="0.2">
      <c r="D114" s="211">
        <v>13</v>
      </c>
      <c r="E114" s="212" t="s">
        <v>1709</v>
      </c>
      <c r="F114" s="213" t="s">
        <v>1710</v>
      </c>
      <c r="G114" s="214" t="s">
        <v>1711</v>
      </c>
      <c r="H114" s="215">
        <v>0.44219999999999998</v>
      </c>
      <c r="I114" s="227"/>
      <c r="J114" s="216">
        <f>ROUND(H114*I114,2)</f>
        <v>0</v>
      </c>
    </row>
    <row r="115" spans="4:10" x14ac:dyDescent="0.2">
      <c r="D115" s="217"/>
      <c r="E115" s="218"/>
      <c r="F115" s="438" t="s">
        <v>1712</v>
      </c>
      <c r="G115" s="439"/>
      <c r="H115" s="439"/>
      <c r="I115" s="439"/>
      <c r="J115" s="439"/>
    </row>
    <row r="116" spans="4:10" x14ac:dyDescent="0.2">
      <c r="D116" s="217"/>
      <c r="E116" s="218"/>
      <c r="F116" s="219" t="s">
        <v>1829</v>
      </c>
      <c r="G116" s="220"/>
      <c r="H116" s="221">
        <v>0.44219999999999998</v>
      </c>
      <c r="I116" s="222"/>
      <c r="J116" s="222"/>
    </row>
    <row r="117" spans="4:10" x14ac:dyDescent="0.2">
      <c r="D117" s="211">
        <v>14</v>
      </c>
      <c r="E117" s="212" t="s">
        <v>1714</v>
      </c>
      <c r="F117" s="213" t="s">
        <v>1715</v>
      </c>
      <c r="G117" s="214" t="s">
        <v>397</v>
      </c>
      <c r="H117" s="215">
        <v>44.22</v>
      </c>
      <c r="I117" s="227"/>
      <c r="J117" s="216">
        <f>ROUND(H117*I117,2)</f>
        <v>0</v>
      </c>
    </row>
    <row r="118" spans="4:10" x14ac:dyDescent="0.2">
      <c r="D118" s="217"/>
      <c r="E118" s="218"/>
      <c r="F118" s="219" t="s">
        <v>1830</v>
      </c>
      <c r="G118" s="220"/>
      <c r="H118" s="221">
        <v>44.22</v>
      </c>
      <c r="I118" s="222"/>
      <c r="J118" s="222"/>
    </row>
    <row r="119" spans="4:10" ht="12.75" x14ac:dyDescent="0.2">
      <c r="D119" s="204" t="s">
        <v>1677</v>
      </c>
      <c r="E119" s="205" t="s">
        <v>195</v>
      </c>
      <c r="F119" s="206" t="s">
        <v>1797</v>
      </c>
      <c r="G119" s="207"/>
      <c r="H119" s="208"/>
      <c r="I119" s="209"/>
      <c r="J119" s="210">
        <f>SUMIF(AJ120:AJ125,"&lt;&gt;NOR",J120:J125)</f>
        <v>0</v>
      </c>
    </row>
    <row r="120" spans="4:10" x14ac:dyDescent="0.2">
      <c r="D120" s="211">
        <v>15</v>
      </c>
      <c r="E120" s="212" t="s">
        <v>1798</v>
      </c>
      <c r="F120" s="213" t="s">
        <v>1799</v>
      </c>
      <c r="G120" s="214" t="s">
        <v>212</v>
      </c>
      <c r="H120" s="215">
        <v>2.948</v>
      </c>
      <c r="I120" s="227"/>
      <c r="J120" s="216">
        <f>ROUND(H120*I120,2)</f>
        <v>0</v>
      </c>
    </row>
    <row r="121" spans="4:10" x14ac:dyDescent="0.2">
      <c r="D121" s="217"/>
      <c r="E121" s="218"/>
      <c r="F121" s="219" t="s">
        <v>1831</v>
      </c>
      <c r="G121" s="220"/>
      <c r="H121" s="221">
        <v>2.948</v>
      </c>
      <c r="I121" s="228"/>
      <c r="J121" s="222"/>
    </row>
    <row r="122" spans="4:10" x14ac:dyDescent="0.2">
      <c r="D122" s="211">
        <v>16</v>
      </c>
      <c r="E122" s="212" t="s">
        <v>1800</v>
      </c>
      <c r="F122" s="213" t="s">
        <v>1801</v>
      </c>
      <c r="G122" s="214" t="s">
        <v>212</v>
      </c>
      <c r="H122" s="215">
        <v>5.8959999999999999</v>
      </c>
      <c r="I122" s="227"/>
      <c r="J122" s="216">
        <f>ROUND(H122*I122,2)</f>
        <v>0</v>
      </c>
    </row>
    <row r="123" spans="4:10" x14ac:dyDescent="0.2">
      <c r="D123" s="217"/>
      <c r="E123" s="218"/>
      <c r="F123" s="219" t="s">
        <v>1190</v>
      </c>
      <c r="G123" s="220"/>
      <c r="H123" s="221">
        <v>5.8959999999999999</v>
      </c>
      <c r="I123" s="228"/>
      <c r="J123" s="222"/>
    </row>
    <row r="124" spans="4:10" x14ac:dyDescent="0.2">
      <c r="D124" s="211">
        <v>17</v>
      </c>
      <c r="E124" s="212" t="s">
        <v>1803</v>
      </c>
      <c r="F124" s="213" t="s">
        <v>1804</v>
      </c>
      <c r="G124" s="214" t="s">
        <v>212</v>
      </c>
      <c r="H124" s="215">
        <v>2.948</v>
      </c>
      <c r="I124" s="227"/>
      <c r="J124" s="216">
        <f>ROUND(H124*I124,2)</f>
        <v>0</v>
      </c>
    </row>
    <row r="125" spans="4:10" x14ac:dyDescent="0.2">
      <c r="D125" s="217"/>
      <c r="E125" s="218"/>
      <c r="F125" s="219" t="s">
        <v>1831</v>
      </c>
      <c r="G125" s="220"/>
      <c r="H125" s="221">
        <v>2.948</v>
      </c>
      <c r="I125" s="228"/>
      <c r="J125" s="222"/>
    </row>
    <row r="126" spans="4:10" ht="12.75" x14ac:dyDescent="0.2">
      <c r="D126" s="204" t="s">
        <v>1677</v>
      </c>
      <c r="E126" s="205" t="s">
        <v>216</v>
      </c>
      <c r="F126" s="206" t="s">
        <v>1390</v>
      </c>
      <c r="G126" s="207"/>
      <c r="H126" s="208"/>
      <c r="I126" s="209"/>
      <c r="J126" s="210">
        <f>SUMIF(AJ127:AJ157,"&lt;&gt;NOR",J127:J157)</f>
        <v>0</v>
      </c>
    </row>
    <row r="127" spans="4:10" x14ac:dyDescent="0.2">
      <c r="D127" s="211">
        <v>18</v>
      </c>
      <c r="E127" s="212" t="s">
        <v>1832</v>
      </c>
      <c r="F127" s="213" t="s">
        <v>1833</v>
      </c>
      <c r="G127" s="214" t="s">
        <v>397</v>
      </c>
      <c r="H127" s="215">
        <v>19.899000000000001</v>
      </c>
      <c r="I127" s="227"/>
      <c r="J127" s="216">
        <f>ROUND(H127*I127,2)</f>
        <v>0</v>
      </c>
    </row>
    <row r="128" spans="4:10" x14ac:dyDescent="0.2">
      <c r="D128" s="217"/>
      <c r="E128" s="218"/>
      <c r="F128" s="219" t="s">
        <v>1834</v>
      </c>
      <c r="G128" s="220"/>
      <c r="H128" s="221">
        <v>19.899000000000001</v>
      </c>
      <c r="I128" s="228"/>
      <c r="J128" s="222"/>
    </row>
    <row r="129" spans="4:10" x14ac:dyDescent="0.2">
      <c r="D129" s="211">
        <v>19</v>
      </c>
      <c r="E129" s="212" t="s">
        <v>1835</v>
      </c>
      <c r="F129" s="213" t="s">
        <v>1836</v>
      </c>
      <c r="G129" s="214" t="s">
        <v>525</v>
      </c>
      <c r="H129" s="215">
        <v>0.73699999999999999</v>
      </c>
      <c r="I129" s="227"/>
      <c r="J129" s="216">
        <f>ROUND(H129*I129,2)</f>
        <v>0</v>
      </c>
    </row>
    <row r="130" spans="4:10" x14ac:dyDescent="0.2">
      <c r="D130" s="217"/>
      <c r="E130" s="218"/>
      <c r="F130" s="219" t="s">
        <v>1162</v>
      </c>
      <c r="G130" s="220"/>
      <c r="H130" s="221">
        <v>0.73699999999999999</v>
      </c>
      <c r="I130" s="228"/>
      <c r="J130" s="222"/>
    </row>
    <row r="131" spans="4:10" x14ac:dyDescent="0.2">
      <c r="D131" s="211">
        <v>20</v>
      </c>
      <c r="E131" s="212" t="s">
        <v>1837</v>
      </c>
      <c r="F131" s="213" t="s">
        <v>1838</v>
      </c>
      <c r="G131" s="214" t="s">
        <v>525</v>
      </c>
      <c r="H131" s="215">
        <v>0.73699999999999999</v>
      </c>
      <c r="I131" s="227"/>
      <c r="J131" s="216">
        <f>ROUND(H131*I131,2)</f>
        <v>0</v>
      </c>
    </row>
    <row r="132" spans="4:10" x14ac:dyDescent="0.2">
      <c r="D132" s="217"/>
      <c r="E132" s="218"/>
      <c r="F132" s="219" t="s">
        <v>1162</v>
      </c>
      <c r="G132" s="220"/>
      <c r="H132" s="221">
        <v>0.73699999999999999</v>
      </c>
      <c r="I132" s="228"/>
      <c r="J132" s="222"/>
    </row>
    <row r="133" spans="4:10" x14ac:dyDescent="0.2">
      <c r="D133" s="211">
        <v>21</v>
      </c>
      <c r="E133" s="212" t="s">
        <v>1839</v>
      </c>
      <c r="F133" s="213" t="s">
        <v>1840</v>
      </c>
      <c r="G133" s="214" t="s">
        <v>397</v>
      </c>
      <c r="H133" s="215">
        <v>19.899000000000001</v>
      </c>
      <c r="I133" s="227"/>
      <c r="J133" s="216">
        <f>ROUND(H133*I133,2)</f>
        <v>0</v>
      </c>
    </row>
    <row r="134" spans="4:10" x14ac:dyDescent="0.2">
      <c r="D134" s="217"/>
      <c r="E134" s="218"/>
      <c r="F134" s="219" t="s">
        <v>1834</v>
      </c>
      <c r="G134" s="220"/>
      <c r="H134" s="221">
        <v>19.899000000000001</v>
      </c>
      <c r="I134" s="228"/>
      <c r="J134" s="222"/>
    </row>
    <row r="135" spans="4:10" x14ac:dyDescent="0.2">
      <c r="D135" s="211">
        <v>22</v>
      </c>
      <c r="E135" s="212" t="s">
        <v>1841</v>
      </c>
      <c r="F135" s="213" t="s">
        <v>1842</v>
      </c>
      <c r="G135" s="214" t="s">
        <v>397</v>
      </c>
      <c r="H135" s="215">
        <v>22.847000000000001</v>
      </c>
      <c r="I135" s="227"/>
      <c r="J135" s="216">
        <f>ROUND(H135*I135,2)</f>
        <v>0</v>
      </c>
    </row>
    <row r="136" spans="4:10" x14ac:dyDescent="0.2">
      <c r="D136" s="217"/>
      <c r="E136" s="218"/>
      <c r="F136" s="219" t="s">
        <v>1843</v>
      </c>
      <c r="G136" s="220"/>
      <c r="H136" s="221">
        <v>22.847000000000001</v>
      </c>
      <c r="I136" s="228"/>
      <c r="J136" s="222"/>
    </row>
    <row r="137" spans="4:10" x14ac:dyDescent="0.2">
      <c r="D137" s="211">
        <v>23</v>
      </c>
      <c r="E137" s="212" t="s">
        <v>1844</v>
      </c>
      <c r="F137" s="213" t="s">
        <v>2176</v>
      </c>
      <c r="G137" s="214" t="s">
        <v>525</v>
      </c>
      <c r="H137" s="215">
        <v>0.73699999999999999</v>
      </c>
      <c r="I137" s="227"/>
      <c r="J137" s="216">
        <f>ROUND(H137*I137,2)</f>
        <v>0</v>
      </c>
    </row>
    <row r="138" spans="4:10" x14ac:dyDescent="0.2">
      <c r="D138" s="217"/>
      <c r="E138" s="218"/>
      <c r="F138" s="219" t="s">
        <v>1162</v>
      </c>
      <c r="G138" s="220"/>
      <c r="H138" s="221">
        <v>0.73699999999999999</v>
      </c>
      <c r="I138" s="228"/>
      <c r="J138" s="222"/>
    </row>
    <row r="139" spans="4:10" x14ac:dyDescent="0.2">
      <c r="D139" s="211">
        <v>24</v>
      </c>
      <c r="E139" s="212" t="s">
        <v>1845</v>
      </c>
      <c r="F139" s="213" t="s">
        <v>1846</v>
      </c>
      <c r="G139" s="214" t="s">
        <v>397</v>
      </c>
      <c r="H139" s="215">
        <v>19.899000000000001</v>
      </c>
      <c r="I139" s="227"/>
      <c r="J139" s="216">
        <f>ROUND(H139*I139,2)</f>
        <v>0</v>
      </c>
    </row>
    <row r="140" spans="4:10" x14ac:dyDescent="0.2">
      <c r="D140" s="217"/>
      <c r="E140" s="218"/>
      <c r="F140" s="438" t="s">
        <v>1847</v>
      </c>
      <c r="G140" s="439"/>
      <c r="H140" s="439"/>
      <c r="I140" s="439"/>
      <c r="J140" s="439"/>
    </row>
    <row r="141" spans="4:10" x14ac:dyDescent="0.2">
      <c r="D141" s="217"/>
      <c r="E141" s="218"/>
      <c r="F141" s="219" t="s">
        <v>1834</v>
      </c>
      <c r="G141" s="220"/>
      <c r="H141" s="221">
        <v>19.899000000000001</v>
      </c>
      <c r="I141" s="222"/>
      <c r="J141" s="222"/>
    </row>
    <row r="142" spans="4:10" x14ac:dyDescent="0.2">
      <c r="D142" s="211">
        <v>25</v>
      </c>
      <c r="E142" s="212" t="s">
        <v>1848</v>
      </c>
      <c r="F142" s="213" t="s">
        <v>1849</v>
      </c>
      <c r="G142" s="214" t="s">
        <v>525</v>
      </c>
      <c r="H142" s="215">
        <v>0.73699999999999999</v>
      </c>
      <c r="I142" s="227"/>
      <c r="J142" s="216">
        <f>ROUND(H142*I142,2)</f>
        <v>0</v>
      </c>
    </row>
    <row r="143" spans="4:10" x14ac:dyDescent="0.2">
      <c r="D143" s="217"/>
      <c r="E143" s="218"/>
      <c r="F143" s="219" t="s">
        <v>1162</v>
      </c>
      <c r="G143" s="220"/>
      <c r="H143" s="221">
        <v>0.73699999999999999</v>
      </c>
      <c r="I143" s="228"/>
      <c r="J143" s="222"/>
    </row>
    <row r="144" spans="4:10" x14ac:dyDescent="0.2">
      <c r="D144" s="211">
        <v>26</v>
      </c>
      <c r="E144" s="212" t="s">
        <v>1850</v>
      </c>
      <c r="F144" s="213" t="s">
        <v>1851</v>
      </c>
      <c r="G144" s="214" t="s">
        <v>397</v>
      </c>
      <c r="H144" s="215">
        <v>22.847000000000001</v>
      </c>
      <c r="I144" s="227"/>
      <c r="J144" s="216">
        <f>ROUND(H144*I144,2)</f>
        <v>0</v>
      </c>
    </row>
    <row r="145" spans="4:10" x14ac:dyDescent="0.2">
      <c r="D145" s="217"/>
      <c r="E145" s="218"/>
      <c r="F145" s="219" t="s">
        <v>1843</v>
      </c>
      <c r="G145" s="220"/>
      <c r="H145" s="221">
        <v>22.847000000000001</v>
      </c>
      <c r="I145" s="228"/>
      <c r="J145" s="222"/>
    </row>
    <row r="146" spans="4:10" ht="22.5" x14ac:dyDescent="0.2">
      <c r="D146" s="211">
        <v>27</v>
      </c>
      <c r="E146" s="212" t="s">
        <v>1852</v>
      </c>
      <c r="F146" s="213" t="s">
        <v>2177</v>
      </c>
      <c r="G146" s="214" t="s">
        <v>397</v>
      </c>
      <c r="H146" s="215">
        <v>19.899000000000001</v>
      </c>
      <c r="I146" s="227"/>
      <c r="J146" s="216">
        <f>ROUND(H146*I146,2)</f>
        <v>0</v>
      </c>
    </row>
    <row r="147" spans="4:10" x14ac:dyDescent="0.2">
      <c r="D147" s="217"/>
      <c r="E147" s="218"/>
      <c r="F147" s="219" t="s">
        <v>1834</v>
      </c>
      <c r="G147" s="220"/>
      <c r="H147" s="221">
        <v>19.899000000000001</v>
      </c>
      <c r="I147" s="228"/>
      <c r="J147" s="222"/>
    </row>
    <row r="148" spans="4:10" x14ac:dyDescent="0.2">
      <c r="D148" s="211">
        <v>28</v>
      </c>
      <c r="E148" s="212" t="s">
        <v>1853</v>
      </c>
      <c r="F148" s="213" t="s">
        <v>2178</v>
      </c>
      <c r="G148" s="214" t="s">
        <v>525</v>
      </c>
      <c r="H148" s="215">
        <v>0.73699999999999999</v>
      </c>
      <c r="I148" s="227"/>
      <c r="J148" s="216">
        <f>ROUND(H148*I148,2)</f>
        <v>0</v>
      </c>
    </row>
    <row r="149" spans="4:10" x14ac:dyDescent="0.2">
      <c r="D149" s="217"/>
      <c r="E149" s="218"/>
      <c r="F149" s="219" t="s">
        <v>1162</v>
      </c>
      <c r="G149" s="220"/>
      <c r="H149" s="221">
        <v>0.73699999999999999</v>
      </c>
      <c r="I149" s="228"/>
      <c r="J149" s="222"/>
    </row>
    <row r="150" spans="4:10" x14ac:dyDescent="0.2">
      <c r="D150" s="211">
        <v>29</v>
      </c>
      <c r="E150" s="212" t="s">
        <v>1854</v>
      </c>
      <c r="F150" s="213" t="s">
        <v>1855</v>
      </c>
      <c r="G150" s="214" t="s">
        <v>525</v>
      </c>
      <c r="H150" s="215">
        <v>0.73699999999999999</v>
      </c>
      <c r="I150" s="227"/>
      <c r="J150" s="216">
        <f>ROUND(H150*I150,2)</f>
        <v>0</v>
      </c>
    </row>
    <row r="151" spans="4:10" x14ac:dyDescent="0.2">
      <c r="D151" s="217"/>
      <c r="E151" s="218"/>
      <c r="F151" s="219" t="s">
        <v>1162</v>
      </c>
      <c r="G151" s="220"/>
      <c r="H151" s="221">
        <v>0.73699999999999999</v>
      </c>
      <c r="I151" s="228"/>
      <c r="J151" s="222"/>
    </row>
    <row r="152" spans="4:10" x14ac:dyDescent="0.2">
      <c r="D152" s="211">
        <v>30</v>
      </c>
      <c r="E152" s="212" t="s">
        <v>1856</v>
      </c>
      <c r="F152" s="213" t="s">
        <v>1857</v>
      </c>
      <c r="G152" s="214" t="s">
        <v>525</v>
      </c>
      <c r="H152" s="215">
        <v>0.73699999999999999</v>
      </c>
      <c r="I152" s="227"/>
      <c r="J152" s="216">
        <f>ROUND(H152*I152,2)</f>
        <v>0</v>
      </c>
    </row>
    <row r="153" spans="4:10" x14ac:dyDescent="0.2">
      <c r="D153" s="217"/>
      <c r="E153" s="218"/>
      <c r="F153" s="219" t="s">
        <v>1162</v>
      </c>
      <c r="G153" s="220"/>
      <c r="H153" s="221">
        <v>0.73699999999999999</v>
      </c>
      <c r="I153" s="228"/>
      <c r="J153" s="222"/>
    </row>
    <row r="154" spans="4:10" ht="22.5" x14ac:dyDescent="0.2">
      <c r="D154" s="211">
        <v>31</v>
      </c>
      <c r="E154" s="212" t="s">
        <v>1858</v>
      </c>
      <c r="F154" s="213" t="s">
        <v>2179</v>
      </c>
      <c r="G154" s="214" t="s">
        <v>525</v>
      </c>
      <c r="H154" s="215">
        <v>0.73699999999999999</v>
      </c>
      <c r="I154" s="227"/>
      <c r="J154" s="216">
        <f>ROUND(H154*I154,2)</f>
        <v>0</v>
      </c>
    </row>
    <row r="155" spans="4:10" x14ac:dyDescent="0.2">
      <c r="D155" s="217"/>
      <c r="E155" s="218"/>
      <c r="F155" s="219" t="s">
        <v>1162</v>
      </c>
      <c r="G155" s="220"/>
      <c r="H155" s="221">
        <v>0.73699999999999999</v>
      </c>
      <c r="I155" s="228"/>
      <c r="J155" s="222"/>
    </row>
    <row r="156" spans="4:10" x14ac:dyDescent="0.2">
      <c r="D156" s="211">
        <v>32</v>
      </c>
      <c r="E156" s="212" t="s">
        <v>1859</v>
      </c>
      <c r="F156" s="213" t="s">
        <v>2180</v>
      </c>
      <c r="G156" s="214" t="s">
        <v>525</v>
      </c>
      <c r="H156" s="215">
        <v>0.73699999999999999</v>
      </c>
      <c r="I156" s="227"/>
      <c r="J156" s="216">
        <f>ROUND(H156*I156,2)</f>
        <v>0</v>
      </c>
    </row>
    <row r="157" spans="4:10" x14ac:dyDescent="0.2">
      <c r="D157" s="217"/>
      <c r="E157" s="218"/>
      <c r="F157" s="219" t="s">
        <v>1162</v>
      </c>
      <c r="G157" s="220"/>
      <c r="H157" s="221">
        <v>0.73699999999999999</v>
      </c>
      <c r="I157" s="222"/>
      <c r="J157" s="222"/>
    </row>
    <row r="158" spans="4:10" ht="12.75" x14ac:dyDescent="0.2">
      <c r="D158" s="204" t="s">
        <v>1677</v>
      </c>
      <c r="E158" s="205" t="s">
        <v>1860</v>
      </c>
      <c r="F158" s="206" t="s">
        <v>1861</v>
      </c>
      <c r="G158" s="207"/>
      <c r="H158" s="208"/>
      <c r="I158" s="209"/>
      <c r="J158" s="210">
        <f>SUMIF(AJ159:AJ162,"&lt;&gt;NOR",J159:J162)</f>
        <v>0</v>
      </c>
    </row>
    <row r="159" spans="4:10" x14ac:dyDescent="0.2">
      <c r="D159" s="211">
        <v>33</v>
      </c>
      <c r="E159" s="212" t="s">
        <v>1862</v>
      </c>
      <c r="F159" s="213" t="s">
        <v>1863</v>
      </c>
      <c r="G159" s="214" t="s">
        <v>397</v>
      </c>
      <c r="H159" s="215">
        <v>1.1054999999999999</v>
      </c>
      <c r="I159" s="227"/>
      <c r="J159" s="216">
        <f>ROUND(H159*I159,2)</f>
        <v>0</v>
      </c>
    </row>
    <row r="160" spans="4:10" x14ac:dyDescent="0.2">
      <c r="D160" s="217"/>
      <c r="E160" s="218"/>
      <c r="F160" s="219" t="s">
        <v>1045</v>
      </c>
      <c r="G160" s="220"/>
      <c r="H160" s="221">
        <v>1.1054999999999999</v>
      </c>
      <c r="I160" s="228"/>
      <c r="J160" s="222"/>
    </row>
    <row r="161" spans="4:10" x14ac:dyDescent="0.2">
      <c r="D161" s="211">
        <v>34</v>
      </c>
      <c r="E161" s="212" t="s">
        <v>1864</v>
      </c>
      <c r="F161" s="213" t="s">
        <v>1865</v>
      </c>
      <c r="G161" s="214" t="s">
        <v>397</v>
      </c>
      <c r="H161" s="215">
        <v>3.6850000000000001</v>
      </c>
      <c r="I161" s="227"/>
      <c r="J161" s="216">
        <f>ROUND(H161*I161,2)</f>
        <v>0</v>
      </c>
    </row>
    <row r="162" spans="4:10" x14ac:dyDescent="0.2">
      <c r="D162" s="217"/>
      <c r="E162" s="218"/>
      <c r="F162" s="219" t="s">
        <v>1773</v>
      </c>
      <c r="G162" s="220"/>
      <c r="H162" s="221">
        <v>3.6850000000000001</v>
      </c>
      <c r="I162" s="228"/>
      <c r="J162" s="222"/>
    </row>
    <row r="163" spans="4:10" ht="12.75" x14ac:dyDescent="0.2">
      <c r="D163" s="204" t="s">
        <v>1677</v>
      </c>
      <c r="E163" s="205" t="s">
        <v>1866</v>
      </c>
      <c r="F163" s="206" t="s">
        <v>1867</v>
      </c>
      <c r="G163" s="207"/>
      <c r="H163" s="208"/>
      <c r="I163" s="209"/>
      <c r="J163" s="210">
        <f>SUMIF(AJ164:AJ173,"&lt;&gt;NOR",J164:J173)</f>
        <v>0</v>
      </c>
    </row>
    <row r="164" spans="4:10" x14ac:dyDescent="0.2">
      <c r="D164" s="211">
        <v>35</v>
      </c>
      <c r="E164" s="212" t="s">
        <v>1868</v>
      </c>
      <c r="F164" s="213" t="s">
        <v>2181</v>
      </c>
      <c r="G164" s="214" t="s">
        <v>525</v>
      </c>
      <c r="H164" s="215">
        <v>0.73699999999999999</v>
      </c>
      <c r="I164" s="227"/>
      <c r="J164" s="216">
        <f>ROUND(H164*I164,2)</f>
        <v>0</v>
      </c>
    </row>
    <row r="165" spans="4:10" x14ac:dyDescent="0.2">
      <c r="D165" s="217"/>
      <c r="E165" s="218"/>
      <c r="F165" s="219" t="s">
        <v>1162</v>
      </c>
      <c r="G165" s="220"/>
      <c r="H165" s="221">
        <v>0.73699999999999999</v>
      </c>
      <c r="I165" s="228"/>
      <c r="J165" s="222"/>
    </row>
    <row r="166" spans="4:10" x14ac:dyDescent="0.2">
      <c r="D166" s="211">
        <v>36</v>
      </c>
      <c r="E166" s="212" t="s">
        <v>1869</v>
      </c>
      <c r="F166" s="213" t="s">
        <v>2182</v>
      </c>
      <c r="G166" s="214" t="s">
        <v>525</v>
      </c>
      <c r="H166" s="215">
        <v>0.73699999999999999</v>
      </c>
      <c r="I166" s="227"/>
      <c r="J166" s="216">
        <f>ROUND(H166*I166,2)</f>
        <v>0</v>
      </c>
    </row>
    <row r="167" spans="4:10" x14ac:dyDescent="0.2">
      <c r="D167" s="217"/>
      <c r="E167" s="218"/>
      <c r="F167" s="219" t="s">
        <v>1162</v>
      </c>
      <c r="G167" s="220"/>
      <c r="H167" s="221">
        <v>0.73699999999999999</v>
      </c>
      <c r="I167" s="228"/>
      <c r="J167" s="222"/>
    </row>
    <row r="168" spans="4:10" x14ac:dyDescent="0.2">
      <c r="D168" s="211">
        <v>37</v>
      </c>
      <c r="E168" s="212" t="s">
        <v>1870</v>
      </c>
      <c r="F168" s="213" t="s">
        <v>2183</v>
      </c>
      <c r="G168" s="214" t="s">
        <v>525</v>
      </c>
      <c r="H168" s="215">
        <v>0.73699999999999999</v>
      </c>
      <c r="I168" s="227"/>
      <c r="J168" s="216">
        <f>ROUND(H168*I168,2)</f>
        <v>0</v>
      </c>
    </row>
    <row r="169" spans="4:10" x14ac:dyDescent="0.2">
      <c r="D169" s="217"/>
      <c r="E169" s="218"/>
      <c r="F169" s="219" t="s">
        <v>1162</v>
      </c>
      <c r="G169" s="220"/>
      <c r="H169" s="221">
        <v>0.73699999999999999</v>
      </c>
      <c r="I169" s="228"/>
      <c r="J169" s="222"/>
    </row>
    <row r="170" spans="4:10" x14ac:dyDescent="0.2">
      <c r="D170" s="211">
        <v>38</v>
      </c>
      <c r="E170" s="212" t="s">
        <v>1871</v>
      </c>
      <c r="F170" s="213" t="s">
        <v>1872</v>
      </c>
      <c r="G170" s="214" t="s">
        <v>525</v>
      </c>
      <c r="H170" s="215">
        <v>0.73699999999999999</v>
      </c>
      <c r="I170" s="227"/>
      <c r="J170" s="216">
        <f>ROUND(H170*I170,2)</f>
        <v>0</v>
      </c>
    </row>
    <row r="171" spans="4:10" x14ac:dyDescent="0.2">
      <c r="D171" s="217"/>
      <c r="E171" s="218"/>
      <c r="F171" s="219" t="s">
        <v>1162</v>
      </c>
      <c r="G171" s="220"/>
      <c r="H171" s="221">
        <v>0.73699999999999999</v>
      </c>
      <c r="I171" s="228"/>
      <c r="J171" s="222"/>
    </row>
    <row r="172" spans="4:10" x14ac:dyDescent="0.2">
      <c r="D172" s="211">
        <v>39</v>
      </c>
      <c r="E172" s="212" t="s">
        <v>1873</v>
      </c>
      <c r="F172" s="213" t="s">
        <v>2184</v>
      </c>
      <c r="G172" s="214" t="s">
        <v>525</v>
      </c>
      <c r="H172" s="215">
        <v>0.73699999999999999</v>
      </c>
      <c r="I172" s="227"/>
      <c r="J172" s="216">
        <f>ROUND(H172*I172,2)</f>
        <v>0</v>
      </c>
    </row>
    <row r="173" spans="4:10" x14ac:dyDescent="0.2">
      <c r="D173" s="217"/>
      <c r="E173" s="218"/>
      <c r="F173" s="219" t="s">
        <v>1162</v>
      </c>
      <c r="G173" s="220"/>
      <c r="H173" s="221">
        <v>0.73699999999999999</v>
      </c>
      <c r="I173" s="228"/>
      <c r="J173" s="222"/>
    </row>
    <row r="174" spans="4:10" ht="12.75" x14ac:dyDescent="0.2">
      <c r="D174" s="204" t="s">
        <v>1677</v>
      </c>
      <c r="E174" s="205" t="s">
        <v>1730</v>
      </c>
      <c r="F174" s="206" t="s">
        <v>1731</v>
      </c>
      <c r="G174" s="207"/>
      <c r="H174" s="208"/>
      <c r="I174" s="209"/>
      <c r="J174" s="210">
        <f>SUMIF(AJ175:AJ181,"&lt;&gt;NOR",J175:J181)</f>
        <v>0</v>
      </c>
    </row>
    <row r="175" spans="4:10" x14ac:dyDescent="0.2">
      <c r="D175" s="211">
        <v>40</v>
      </c>
      <c r="E175" s="212" t="s">
        <v>1732</v>
      </c>
      <c r="F175" s="213" t="s">
        <v>1733</v>
      </c>
      <c r="G175" s="214" t="s">
        <v>1734</v>
      </c>
      <c r="H175" s="215">
        <v>0.73699999999999999</v>
      </c>
      <c r="I175" s="227"/>
      <c r="J175" s="216">
        <f>ROUND(H175*I175,2)</f>
        <v>0</v>
      </c>
    </row>
    <row r="176" spans="4:10" x14ac:dyDescent="0.2">
      <c r="D176" s="217"/>
      <c r="E176" s="218"/>
      <c r="F176" s="438" t="s">
        <v>1735</v>
      </c>
      <c r="G176" s="439"/>
      <c r="H176" s="439"/>
      <c r="I176" s="439"/>
      <c r="J176" s="439"/>
    </row>
    <row r="177" spans="4:10" x14ac:dyDescent="0.2">
      <c r="D177" s="217"/>
      <c r="E177" s="218"/>
      <c r="F177" s="436" t="s">
        <v>1736</v>
      </c>
      <c r="G177" s="437"/>
      <c r="H177" s="437"/>
      <c r="I177" s="437"/>
      <c r="J177" s="437"/>
    </row>
    <row r="178" spans="4:10" x14ac:dyDescent="0.2">
      <c r="D178" s="217"/>
      <c r="E178" s="218"/>
      <c r="F178" s="219" t="s">
        <v>1162</v>
      </c>
      <c r="G178" s="220"/>
      <c r="H178" s="221">
        <v>0.73699999999999999</v>
      </c>
      <c r="I178" s="222"/>
      <c r="J178" s="222"/>
    </row>
    <row r="179" spans="4:10" x14ac:dyDescent="0.2">
      <c r="D179" s="211">
        <v>41</v>
      </c>
      <c r="E179" s="212" t="s">
        <v>1737</v>
      </c>
      <c r="F179" s="213" t="s">
        <v>1738</v>
      </c>
      <c r="G179" s="214" t="s">
        <v>1734</v>
      </c>
      <c r="H179" s="215">
        <v>0.73699999999999999</v>
      </c>
      <c r="I179" s="227"/>
      <c r="J179" s="216">
        <f>ROUND(H179*I179,2)</f>
        <v>0</v>
      </c>
    </row>
    <row r="180" spans="4:10" x14ac:dyDescent="0.2">
      <c r="D180" s="217"/>
      <c r="E180" s="218"/>
      <c r="F180" s="438" t="s">
        <v>1739</v>
      </c>
      <c r="G180" s="439"/>
      <c r="H180" s="439"/>
      <c r="I180" s="439"/>
      <c r="J180" s="439"/>
    </row>
    <row r="181" spans="4:10" x14ac:dyDescent="0.2">
      <c r="D181" s="217"/>
      <c r="E181" s="218"/>
      <c r="F181" s="219" t="s">
        <v>1162</v>
      </c>
      <c r="G181" s="220"/>
      <c r="H181" s="221">
        <v>0.73699999999999999</v>
      </c>
      <c r="I181" s="222"/>
      <c r="J181" s="222"/>
    </row>
    <row r="182" spans="4:10" ht="12.75" x14ac:dyDescent="0.2">
      <c r="D182" s="204" t="s">
        <v>1677</v>
      </c>
      <c r="E182" s="205" t="s">
        <v>1740</v>
      </c>
      <c r="F182" s="206" t="s">
        <v>1487</v>
      </c>
      <c r="G182" s="207"/>
      <c r="H182" s="208"/>
      <c r="I182" s="209"/>
      <c r="J182" s="210">
        <f>SUMIF(AJ183:AJ191,"&lt;&gt;NOR",J183:J191)</f>
        <v>0</v>
      </c>
    </row>
    <row r="183" spans="4:10" x14ac:dyDescent="0.2">
      <c r="D183" s="211">
        <v>42</v>
      </c>
      <c r="E183" s="212" t="s">
        <v>1741</v>
      </c>
      <c r="F183" s="213" t="s">
        <v>1742</v>
      </c>
      <c r="G183" s="214" t="s">
        <v>1734</v>
      </c>
      <c r="H183" s="215">
        <v>0.73699999999999999</v>
      </c>
      <c r="I183" s="227"/>
      <c r="J183" s="216">
        <f>ROUND(H183*I183,2)</f>
        <v>0</v>
      </c>
    </row>
    <row r="184" spans="4:10" x14ac:dyDescent="0.2">
      <c r="D184" s="217"/>
      <c r="E184" s="218"/>
      <c r="F184" s="438" t="s">
        <v>1743</v>
      </c>
      <c r="G184" s="439"/>
      <c r="H184" s="439"/>
      <c r="I184" s="439"/>
      <c r="J184" s="439"/>
    </row>
    <row r="185" spans="4:10" x14ac:dyDescent="0.2">
      <c r="D185" s="217"/>
      <c r="E185" s="218"/>
      <c r="F185" s="219" t="s">
        <v>1162</v>
      </c>
      <c r="G185" s="220"/>
      <c r="H185" s="221">
        <v>0.73699999999999999</v>
      </c>
      <c r="I185" s="222"/>
      <c r="J185" s="222"/>
    </row>
    <row r="186" spans="4:10" x14ac:dyDescent="0.2">
      <c r="D186" s="211">
        <v>43</v>
      </c>
      <c r="E186" s="212" t="s">
        <v>1744</v>
      </c>
      <c r="F186" s="213" t="s">
        <v>1745</v>
      </c>
      <c r="G186" s="214" t="s">
        <v>1734</v>
      </c>
      <c r="H186" s="215">
        <v>0.73699999999999999</v>
      </c>
      <c r="I186" s="227"/>
      <c r="J186" s="216">
        <f>ROUND(H186*I186,2)</f>
        <v>0</v>
      </c>
    </row>
    <row r="187" spans="4:10" x14ac:dyDescent="0.2">
      <c r="D187" s="217"/>
      <c r="E187" s="218"/>
      <c r="F187" s="438" t="s">
        <v>1746</v>
      </c>
      <c r="G187" s="439"/>
      <c r="H187" s="439"/>
      <c r="I187" s="439"/>
      <c r="J187" s="439"/>
    </row>
    <row r="188" spans="4:10" x14ac:dyDescent="0.2">
      <c r="D188" s="217"/>
      <c r="E188" s="218"/>
      <c r="F188" s="219" t="s">
        <v>1162</v>
      </c>
      <c r="G188" s="220"/>
      <c r="H188" s="221">
        <v>0.73699999999999999</v>
      </c>
      <c r="I188" s="222"/>
      <c r="J188" s="222"/>
    </row>
    <row r="189" spans="4:10" x14ac:dyDescent="0.2">
      <c r="D189" s="211">
        <v>44</v>
      </c>
      <c r="E189" s="212" t="s">
        <v>1747</v>
      </c>
      <c r="F189" s="213" t="s">
        <v>1748</v>
      </c>
      <c r="G189" s="214" t="s">
        <v>1734</v>
      </c>
      <c r="H189" s="215">
        <v>0.73699999999999999</v>
      </c>
      <c r="I189" s="227"/>
      <c r="J189" s="216">
        <f>ROUND(H189*I189,2)</f>
        <v>0</v>
      </c>
    </row>
    <row r="190" spans="4:10" x14ac:dyDescent="0.2">
      <c r="D190" s="217"/>
      <c r="E190" s="218"/>
      <c r="F190" s="438" t="s">
        <v>1749</v>
      </c>
      <c r="G190" s="439"/>
      <c r="H190" s="439"/>
      <c r="I190" s="439"/>
      <c r="J190" s="439"/>
    </row>
    <row r="191" spans="4:10" x14ac:dyDescent="0.2">
      <c r="D191" s="217"/>
      <c r="E191" s="218"/>
      <c r="F191" s="219" t="s">
        <v>1162</v>
      </c>
      <c r="G191" s="220"/>
      <c r="H191" s="221">
        <v>0.73699999999999999</v>
      </c>
      <c r="I191" s="222"/>
      <c r="J191" s="222"/>
    </row>
    <row r="192" spans="4:10" x14ac:dyDescent="0.2">
      <c r="D192" s="223"/>
      <c r="E192" s="224"/>
      <c r="F192" s="225"/>
      <c r="G192" s="226"/>
      <c r="H192" s="223"/>
      <c r="I192" s="223"/>
      <c r="J192" s="223"/>
    </row>
  </sheetData>
  <sheetProtection password="EF63" sheet="1" objects="1" scenarios="1"/>
  <autoFilter ref="C80:K84"/>
  <mergeCells count="18">
    <mergeCell ref="E50:H50"/>
    <mergeCell ref="E71:H71"/>
    <mergeCell ref="E73:H73"/>
    <mergeCell ref="L2:V2"/>
    <mergeCell ref="E7:H7"/>
    <mergeCell ref="E9:H9"/>
    <mergeCell ref="E18:H18"/>
    <mergeCell ref="E27:H27"/>
    <mergeCell ref="E48:H48"/>
    <mergeCell ref="F180:J180"/>
    <mergeCell ref="F184:J184"/>
    <mergeCell ref="F187:J187"/>
    <mergeCell ref="F190:J190"/>
    <mergeCell ref="F105:J105"/>
    <mergeCell ref="F115:J115"/>
    <mergeCell ref="F140:J140"/>
    <mergeCell ref="F176:J176"/>
    <mergeCell ref="F177:J177"/>
  </mergeCell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2400921 - SO 01 Revitaliz...</vt:lpstr>
      <vt:lpstr>2400922 - SO 02 Zpevněné ...</vt:lpstr>
      <vt:lpstr>2400923 - SO 03 Přeložka ...</vt:lpstr>
      <vt:lpstr>2400924 - SO 04 Přeložka ...</vt:lpstr>
      <vt:lpstr>2400925 - SO 05 Vnější ve...</vt:lpstr>
      <vt:lpstr>2400926 - SO 06 Vnější ve...</vt:lpstr>
      <vt:lpstr>2400927 - SO 07 Jednotná ...</vt:lpstr>
      <vt:lpstr>2400928 - SO 08 Vnější vo...</vt:lpstr>
      <vt:lpstr>2400929 - SO 09 Odstraněn...</vt:lpstr>
      <vt:lpstr>Vnitřní vodovod -73,7%</vt:lpstr>
      <vt:lpstr>Elektroinstalace - Neuznatelné</vt:lpstr>
      <vt:lpstr>24009210 - Vedlejší a ost...</vt:lpstr>
      <vt:lpstr>Pokyny pro vyplnění</vt:lpstr>
      <vt:lpstr>'2400921 - SO 01 Revitaliz...'!Názvy_tisku</vt:lpstr>
      <vt:lpstr>'24009210 - Vedlejší a ost...'!Názvy_tisku</vt:lpstr>
      <vt:lpstr>'2400922 - SO 02 Zpevněné ...'!Názvy_tisku</vt:lpstr>
      <vt:lpstr>'2400923 - SO 03 Přeložka ...'!Názvy_tisku</vt:lpstr>
      <vt:lpstr>'2400924 - SO 04 Přeložka ...'!Názvy_tisku</vt:lpstr>
      <vt:lpstr>'2400925 - SO 05 Vnější ve...'!Názvy_tisku</vt:lpstr>
      <vt:lpstr>'2400926 - SO 06 Vnější ve...'!Názvy_tisku</vt:lpstr>
      <vt:lpstr>'2400927 - SO 07 Jednotná ...'!Názvy_tisku</vt:lpstr>
      <vt:lpstr>'2400928 - SO 08 Vnější vo...'!Názvy_tisku</vt:lpstr>
      <vt:lpstr>'2400929 - SO 09 Odstraněn...'!Názvy_tisku</vt:lpstr>
      <vt:lpstr>'Elektroinstalace - Neuznatelné'!Názvy_tisku</vt:lpstr>
      <vt:lpstr>'Rekapitulace stavby'!Názvy_tisku</vt:lpstr>
      <vt:lpstr>'Vnitřní vodovod -73,7%'!Názvy_tisku</vt:lpstr>
      <vt:lpstr>'2400921 - SO 01 Revitaliz...'!Oblast_tisku</vt:lpstr>
      <vt:lpstr>'24009210 - Vedlejší a ost...'!Oblast_tisku</vt:lpstr>
      <vt:lpstr>'2400922 - SO 02 Zpevněné ...'!Oblast_tisku</vt:lpstr>
      <vt:lpstr>'2400923 - SO 03 Přeložka ...'!Oblast_tisku</vt:lpstr>
      <vt:lpstr>'2400924 - SO 04 Přeložka ...'!Oblast_tisku</vt:lpstr>
      <vt:lpstr>'2400925 - SO 05 Vnější ve...'!Oblast_tisku</vt:lpstr>
      <vt:lpstr>'2400926 - SO 06 Vnější ve...'!Oblast_tisku</vt:lpstr>
      <vt:lpstr>'2400927 - SO 07 Jednotná ...'!Oblast_tisku</vt:lpstr>
      <vt:lpstr>'2400928 - SO 08 Vnější vo...'!Oblast_tisku</vt:lpstr>
      <vt:lpstr>'2400929 - SO 09 Odstraněn...'!Oblast_tisku</vt:lpstr>
      <vt:lpstr>'Elektroinstalace - Neuznatelné'!Oblast_tisku</vt:lpstr>
      <vt:lpstr>'Pokyny pro vyplnění'!Oblast_tisku</vt:lpstr>
      <vt:lpstr>'Rekapitulace stavby'!Oblast_tisku</vt:lpstr>
      <vt:lpstr>'Vnitřní vodovod -73,7%'!Oblast_tisku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Michal Czerný</cp:lastModifiedBy>
  <cp:lastPrinted>2025-04-16T12:34:13Z</cp:lastPrinted>
  <dcterms:created xsi:type="dcterms:W3CDTF">2024-10-30T16:10:10Z</dcterms:created>
  <dcterms:modified xsi:type="dcterms:W3CDTF">2025-06-10T05:54:27Z</dcterms:modified>
</cp:coreProperties>
</file>